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7" i="1"/>
  <c r="E13" i="2"/>
  <c r="E17" i="2"/>
  <c r="E12" i="1" l="1"/>
  <c r="H57" i="2" l="1"/>
  <c r="H58" i="2"/>
  <c r="H59" i="2" s="1"/>
  <c r="H60" i="2" s="1"/>
  <c r="H61" i="2" s="1"/>
  <c r="H62" i="2" s="1"/>
  <c r="H63" i="2" s="1"/>
  <c r="H56" i="2"/>
  <c r="G57" i="2"/>
  <c r="G58" i="2"/>
  <c r="G59" i="2" s="1"/>
  <c r="G60" i="2" s="1"/>
  <c r="G61" i="2" s="1"/>
  <c r="G62" i="2" s="1"/>
  <c r="G63" i="2" s="1"/>
  <c r="G56" i="2"/>
  <c r="E19" i="1" l="1"/>
  <c r="E34" i="1"/>
  <c r="D13" i="2" l="1"/>
  <c r="D13" i="1"/>
  <c r="D12" i="1" s="1"/>
  <c r="D76" i="1" s="1"/>
  <c r="E30" i="2"/>
  <c r="E31" i="2"/>
  <c r="E32" i="2"/>
  <c r="E33" i="2"/>
  <c r="E34" i="2"/>
  <c r="E35" i="2"/>
  <c r="E36" i="2"/>
  <c r="E37" i="2"/>
  <c r="E56" i="2"/>
  <c r="E57" i="2"/>
  <c r="E58" i="2"/>
  <c r="E59" i="2"/>
  <c r="E60" i="2"/>
  <c r="E61" i="2"/>
  <c r="E62" i="2"/>
  <c r="E63" i="2"/>
  <c r="E55" i="2"/>
  <c r="E39" i="2"/>
  <c r="E29" i="2"/>
  <c r="E20" i="2"/>
  <c r="E21" i="2"/>
  <c r="E22" i="2"/>
  <c r="E23" i="2"/>
  <c r="E24" i="2"/>
  <c r="E25" i="2"/>
  <c r="E26" i="2"/>
  <c r="E27" i="2"/>
  <c r="E19" i="2"/>
  <c r="E14" i="2"/>
  <c r="E15" i="2"/>
  <c r="E16" i="2"/>
  <c r="E76" i="1"/>
  <c r="E15" i="1"/>
  <c r="E85" i="1" l="1"/>
  <c r="D85" i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P19" i="3"/>
  <c r="P20" i="3"/>
  <c r="P21" i="3"/>
  <c r="P22" i="3"/>
  <c r="P23" i="3"/>
  <c r="P24" i="3"/>
  <c r="P25" i="3"/>
  <c r="P26" i="3"/>
  <c r="P18" i="3"/>
  <c r="R15" i="2"/>
  <c r="R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M75" i="3" s="1"/>
  <c r="M84" i="3" s="1"/>
  <c r="P28" i="2"/>
  <c r="N27" i="3" s="1"/>
  <c r="Q28" i="2"/>
  <c r="O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L75" i="3" l="1"/>
  <c r="L84" i="3" s="1"/>
  <c r="Q76" i="2"/>
  <c r="Q85" i="2" s="1"/>
  <c r="O75" i="3"/>
  <c r="O84" i="3" s="1"/>
  <c r="N75" i="3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J85" i="2" l="1"/>
  <c r="P16" i="3"/>
  <c r="D11" i="3"/>
  <c r="D75" i="3" s="1"/>
  <c r="D84" i="3" s="1"/>
  <c r="E54" i="2"/>
  <c r="D54" i="2"/>
  <c r="D38" i="2"/>
  <c r="E28" i="2"/>
  <c r="D28" i="2"/>
  <c r="E18" i="2"/>
  <c r="D18" i="2"/>
  <c r="E12" i="2"/>
  <c r="D12" i="2"/>
  <c r="D76" i="2" l="1"/>
  <c r="E38" i="2"/>
  <c r="E76" i="2" s="1"/>
  <c r="E85" i="2" s="1"/>
  <c r="D85" i="2" l="1"/>
  <c r="E12" i="3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<sst xmlns="http://schemas.openxmlformats.org/spreadsheetml/2006/main" count="281" uniqueCount="102">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</sst>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workbookViewId="0">
      <selection sqref="A1:XFD104857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1" t="s">
        <v>99</v>
      </c>
      <c r="D3" s="52"/>
      <c r="E3" s="52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98</v>
      </c>
      <c r="D4" s="50"/>
      <c r="E4" s="50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5" t="s">
        <v>101</v>
      </c>
      <c r="D5" s="56"/>
      <c r="E5" s="56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76</v>
      </c>
      <c r="D6" s="54"/>
      <c r="E6" s="5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77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4" t="s">
        <v>66</v>
      </c>
      <c r="D9" s="45" t="s">
        <v>94</v>
      </c>
      <c r="E9" s="47" t="s">
        <v>93</v>
      </c>
      <c r="F9" s="8"/>
    </row>
    <row r="10" spans="2:16" x14ac:dyDescent="0.25">
      <c r="C10" s="44"/>
      <c r="D10" s="46"/>
      <c r="E10" s="48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f>+E13+E14+E15+E16+E17</f>
        <v>398736456.58999997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+D13+3408258.96+284021.58</f>
        <v>353610413.53999996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f>42990912+239405.96+239734.33+45390.76</f>
        <v>43515443.049999997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f>4750000+100000</f>
        <v>4850000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f>6621400-400000+300000</f>
        <v>6521400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774475771.58999991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774475771.58999991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9"/>
  <sheetViews>
    <sheetView showGridLines="0" topLeftCell="C1" workbookViewId="0">
      <selection activeCell="K86" sqref="K86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44" t="s">
        <v>66</v>
      </c>
      <c r="D9" s="47" t="s">
        <v>94</v>
      </c>
      <c r="E9" s="47" t="s">
        <v>93</v>
      </c>
      <c r="F9" s="57" t="s">
        <v>91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3:19" x14ac:dyDescent="0.25">
      <c r="C10" s="44"/>
      <c r="D10" s="48"/>
      <c r="E10" s="48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394519645</v>
      </c>
      <c r="E12" s="33">
        <f>+E13+E14+E15+E16+E17</f>
        <v>398736456.58999997</v>
      </c>
      <c r="F12" s="33">
        <f t="shared" ref="F12:R12" si="0">+F13+F14+F15+F16+F17</f>
        <v>26454625.149999999</v>
      </c>
      <c r="G12" s="33">
        <f t="shared" si="0"/>
        <v>26177890.5</v>
      </c>
      <c r="H12" s="33">
        <f t="shared" si="0"/>
        <v>33106204.129999999</v>
      </c>
      <c r="I12" s="33">
        <f t="shared" si="0"/>
        <v>25184178.689999998</v>
      </c>
      <c r="J12" s="33">
        <f t="shared" si="0"/>
        <v>28613966.84</v>
      </c>
      <c r="K12" s="33">
        <f t="shared" si="0"/>
        <v>26533670.32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166070535.62999997</v>
      </c>
    </row>
    <row r="13" spans="3:19" x14ac:dyDescent="0.25">
      <c r="C13" s="5" t="s">
        <v>2</v>
      </c>
      <c r="D13" s="6">
        <f>+'P1 Presupuesto Aprobado'!D13</f>
        <v>349918133</v>
      </c>
      <c r="E13" s="29">
        <f>+D13+3408258.96+284021.58</f>
        <v>353610413.53999996</v>
      </c>
      <c r="F13" s="29">
        <v>22897494.25</v>
      </c>
      <c r="G13" s="29">
        <v>22657525.609999999</v>
      </c>
      <c r="H13" s="29">
        <v>29602356.899999999</v>
      </c>
      <c r="I13" s="29">
        <v>21796444.039999999</v>
      </c>
      <c r="J13" s="29">
        <v>24914933.719999999</v>
      </c>
      <c r="K13" s="29">
        <v>22967148.690000001</v>
      </c>
      <c r="P13" s="29"/>
      <c r="Q13" s="29"/>
      <c r="R13" s="29">
        <f>+F13+G13+H13+I13+J13+K13+L13+M13+N13+O13+P13+Q13</f>
        <v>144835903.20999998</v>
      </c>
    </row>
    <row r="14" spans="3:19" x14ac:dyDescent="0.25">
      <c r="C14" s="5" t="s">
        <v>3</v>
      </c>
      <c r="D14" s="6">
        <v>510600</v>
      </c>
      <c r="E14" s="29">
        <f t="shared" ref="E14:E16" si="1">+D14</f>
        <v>510600</v>
      </c>
      <c r="F14" s="29">
        <v>42550</v>
      </c>
      <c r="G14" s="32">
        <v>42550</v>
      </c>
      <c r="H14" s="29">
        <v>42550</v>
      </c>
      <c r="I14" s="29">
        <v>42550</v>
      </c>
      <c r="J14" s="29">
        <v>42550</v>
      </c>
      <c r="K14" s="29">
        <v>42550</v>
      </c>
      <c r="P14" s="29"/>
      <c r="Q14" s="29"/>
      <c r="R14" s="29">
        <f t="shared" ref="R14:R37" si="2">+F14+G14+H14+I14+J14+K14+L14+M14+N14+O14+P14+Q14</f>
        <v>255300</v>
      </c>
    </row>
    <row r="15" spans="3:19" x14ac:dyDescent="0.25">
      <c r="C15" s="5" t="s">
        <v>4</v>
      </c>
      <c r="D15" s="6">
        <v>1100000</v>
      </c>
      <c r="E15" s="29">
        <f t="shared" si="1"/>
        <v>1100000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P15" s="29"/>
      <c r="Q15" s="29"/>
      <c r="R15" s="29">
        <f t="shared" si="2"/>
        <v>0</v>
      </c>
      <c r="S15" s="18"/>
    </row>
    <row r="16" spans="3:19" x14ac:dyDescent="0.25">
      <c r="C16" s="5" t="s">
        <v>5</v>
      </c>
      <c r="D16" s="6">
        <v>0</v>
      </c>
      <c r="E16" s="29">
        <f t="shared" si="1"/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P16" s="29"/>
      <c r="Q16" s="29"/>
      <c r="R16" s="29">
        <f t="shared" si="2"/>
        <v>0</v>
      </c>
    </row>
    <row r="17" spans="3:18" x14ac:dyDescent="0.25">
      <c r="C17" s="5" t="s">
        <v>6</v>
      </c>
      <c r="D17" s="6">
        <v>42990912</v>
      </c>
      <c r="E17" s="29">
        <f>+D17+239405.96+239734.33+45390.76</f>
        <v>43515443.049999997</v>
      </c>
      <c r="F17" s="29">
        <v>3514580.9</v>
      </c>
      <c r="G17" s="29">
        <v>3477814.89</v>
      </c>
      <c r="H17" s="29">
        <v>3461297.23</v>
      </c>
      <c r="I17" s="29">
        <v>3345184.65</v>
      </c>
      <c r="J17" s="29">
        <v>3656483.12</v>
      </c>
      <c r="K17" s="29">
        <v>3523971.63</v>
      </c>
      <c r="P17" s="29"/>
      <c r="Q17" s="29"/>
      <c r="R17" s="29">
        <f t="shared" si="2"/>
        <v>20979332.419999998</v>
      </c>
    </row>
    <row r="18" spans="3:18" x14ac:dyDescent="0.25">
      <c r="C18" s="3" t="s">
        <v>7</v>
      </c>
      <c r="D18" s="33">
        <f>+D19+D20+D21+D22+D23+D24+D25+D26+D27</f>
        <v>39116000</v>
      </c>
      <c r="E18" s="33">
        <f>+E19+E20+E21+E22+E23+E24+E25+E26+E27</f>
        <v>39116000</v>
      </c>
      <c r="F18" s="33">
        <f t="shared" ref="F18:R18" si="3">+F19+F20+F21+F22+F23+F24+F25+F26+F27</f>
        <v>0</v>
      </c>
      <c r="G18" s="33">
        <f t="shared" si="3"/>
        <v>1513276.71</v>
      </c>
      <c r="H18" s="33">
        <f t="shared" si="3"/>
        <v>456000</v>
      </c>
      <c r="I18" s="33">
        <f t="shared" si="3"/>
        <v>1087133.43</v>
      </c>
      <c r="J18" s="33">
        <f t="shared" si="3"/>
        <v>2314562.33</v>
      </c>
      <c r="K18" s="33">
        <f t="shared" si="3"/>
        <v>2280329.46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4">
        <f t="shared" si="3"/>
        <v>0</v>
      </c>
    </row>
    <row r="19" spans="3:18" x14ac:dyDescent="0.25">
      <c r="C19" s="5" t="s">
        <v>8</v>
      </c>
      <c r="D19" s="40">
        <v>4750000</v>
      </c>
      <c r="E19" s="29">
        <f>+D19</f>
        <v>4750000</v>
      </c>
      <c r="F19" s="29">
        <v>0</v>
      </c>
      <c r="G19" s="29">
        <v>477047.97</v>
      </c>
      <c r="H19" s="29">
        <v>0</v>
      </c>
      <c r="I19" s="29">
        <v>285519.43</v>
      </c>
      <c r="J19" s="29">
        <v>27952.35</v>
      </c>
      <c r="K19" s="29">
        <v>0</v>
      </c>
      <c r="P19" s="29"/>
      <c r="Q19" s="29"/>
      <c r="R19" s="29"/>
    </row>
    <row r="20" spans="3:18" x14ac:dyDescent="0.25">
      <c r="C20" s="5" t="s">
        <v>9</v>
      </c>
      <c r="D20" s="40">
        <v>4100000</v>
      </c>
      <c r="E20" s="29">
        <f t="shared" ref="E20:E37" si="4">+D20</f>
        <v>4100000</v>
      </c>
      <c r="F20" s="29">
        <v>0</v>
      </c>
      <c r="G20" s="29">
        <v>378500</v>
      </c>
      <c r="H20" s="29">
        <v>0</v>
      </c>
      <c r="I20" s="29">
        <v>175000</v>
      </c>
      <c r="J20" s="29">
        <v>350000</v>
      </c>
      <c r="K20" s="29">
        <v>24800</v>
      </c>
      <c r="P20" s="29"/>
      <c r="Q20" s="29"/>
      <c r="R20" s="29"/>
    </row>
    <row r="21" spans="3:18" x14ac:dyDescent="0.25">
      <c r="C21" s="5" t="s">
        <v>10</v>
      </c>
      <c r="D21" s="40">
        <v>600000</v>
      </c>
      <c r="E21" s="29">
        <f t="shared" si="4"/>
        <v>600000</v>
      </c>
      <c r="F21" s="29">
        <v>0</v>
      </c>
      <c r="G21" s="29">
        <v>7350</v>
      </c>
      <c r="H21" s="29">
        <v>40650</v>
      </c>
      <c r="I21" s="29">
        <v>28600</v>
      </c>
      <c r="J21" s="29">
        <v>23950</v>
      </c>
      <c r="K21" s="29">
        <v>0</v>
      </c>
      <c r="P21" s="29"/>
      <c r="Q21" s="29"/>
      <c r="R21" s="29"/>
    </row>
    <row r="22" spans="3:18" x14ac:dyDescent="0.25">
      <c r="C22" s="5" t="s">
        <v>11</v>
      </c>
      <c r="D22" s="40">
        <v>0</v>
      </c>
      <c r="E22" s="29">
        <f t="shared" si="4"/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P22" s="29"/>
      <c r="Q22" s="29"/>
      <c r="R22" s="29"/>
    </row>
    <row r="23" spans="3:18" x14ac:dyDescent="0.25">
      <c r="C23" s="5" t="s">
        <v>12</v>
      </c>
      <c r="D23" s="40">
        <v>5950000</v>
      </c>
      <c r="E23" s="29">
        <f t="shared" si="4"/>
        <v>5950000</v>
      </c>
      <c r="F23" s="29">
        <v>0</v>
      </c>
      <c r="G23" s="29">
        <v>370000</v>
      </c>
      <c r="H23" s="29">
        <v>400350</v>
      </c>
      <c r="I23" s="29">
        <v>206240</v>
      </c>
      <c r="J23" s="29">
        <v>1480710</v>
      </c>
      <c r="K23" s="29">
        <v>575250</v>
      </c>
      <c r="P23" s="29"/>
      <c r="Q23" s="29"/>
      <c r="R23" s="29"/>
    </row>
    <row r="24" spans="3:18" x14ac:dyDescent="0.25">
      <c r="C24" s="5" t="s">
        <v>13</v>
      </c>
      <c r="D24" s="40">
        <v>2000000</v>
      </c>
      <c r="E24" s="29">
        <f t="shared" si="4"/>
        <v>2000000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P24" s="29"/>
      <c r="Q24" s="29"/>
      <c r="R24" s="29"/>
    </row>
    <row r="25" spans="3:18" x14ac:dyDescent="0.25">
      <c r="C25" s="5" t="s">
        <v>14</v>
      </c>
      <c r="D25" s="40">
        <v>11966000</v>
      </c>
      <c r="E25" s="29">
        <f t="shared" si="4"/>
        <v>11966000</v>
      </c>
      <c r="F25" s="29">
        <v>0</v>
      </c>
      <c r="G25" s="29">
        <v>143993.95000000001</v>
      </c>
      <c r="H25" s="29">
        <v>0</v>
      </c>
      <c r="I25" s="29">
        <v>0</v>
      </c>
      <c r="J25" s="29">
        <v>89635.98</v>
      </c>
      <c r="K25" s="29">
        <v>285361.86</v>
      </c>
      <c r="P25" s="29"/>
      <c r="Q25" s="29"/>
      <c r="R25" s="29"/>
    </row>
    <row r="26" spans="3:18" x14ac:dyDescent="0.25">
      <c r="C26" s="5" t="s">
        <v>15</v>
      </c>
      <c r="D26" s="40">
        <v>8950000</v>
      </c>
      <c r="E26" s="29">
        <f t="shared" si="4"/>
        <v>8950000</v>
      </c>
      <c r="F26" s="29">
        <v>0</v>
      </c>
      <c r="G26" s="29">
        <v>112135.08</v>
      </c>
      <c r="H26" s="29">
        <v>15000</v>
      </c>
      <c r="I26" s="29">
        <v>312714</v>
      </c>
      <c r="J26" s="29">
        <v>342314</v>
      </c>
      <c r="K26" s="29">
        <v>1394917.6</v>
      </c>
      <c r="P26" s="29"/>
      <c r="Q26" s="29"/>
      <c r="R26" s="29"/>
    </row>
    <row r="27" spans="3:18" x14ac:dyDescent="0.25">
      <c r="C27" s="5" t="s">
        <v>16</v>
      </c>
      <c r="D27" s="40">
        <v>800000</v>
      </c>
      <c r="E27" s="29">
        <f t="shared" si="4"/>
        <v>800000</v>
      </c>
      <c r="F27" s="29">
        <v>0</v>
      </c>
      <c r="G27" s="29">
        <v>24249.71</v>
      </c>
      <c r="H27" s="29">
        <v>0</v>
      </c>
      <c r="I27" s="29">
        <v>79060</v>
      </c>
      <c r="J27" s="29">
        <v>0</v>
      </c>
      <c r="K27" s="29">
        <v>0</v>
      </c>
      <c r="P27" s="29"/>
      <c r="Q27" s="29"/>
      <c r="R27" s="29"/>
    </row>
    <row r="28" spans="3:18" x14ac:dyDescent="0.25">
      <c r="C28" s="3" t="s">
        <v>17</v>
      </c>
      <c r="D28" s="33">
        <f>+D29+D30+D31+D32+D33+D34+D35+D36+D37</f>
        <v>269858945</v>
      </c>
      <c r="E28" s="33">
        <f>+E29+E30+E31+E32+E33+E34+E35+E36+E37</f>
        <v>269858945</v>
      </c>
      <c r="F28" s="33">
        <f t="shared" ref="F28:R28" si="5">+F29+F30+F31+F32+F33+F34+F35+F36+F37</f>
        <v>928300</v>
      </c>
      <c r="G28" s="33">
        <f t="shared" si="5"/>
        <v>22735957.919999998</v>
      </c>
      <c r="H28" s="33">
        <f t="shared" si="5"/>
        <v>5484095</v>
      </c>
      <c r="I28" s="33">
        <f t="shared" si="5"/>
        <v>8466280.1799999997</v>
      </c>
      <c r="J28" s="33">
        <f t="shared" si="5"/>
        <v>7824613.629999999</v>
      </c>
      <c r="K28" s="33">
        <f t="shared" si="5"/>
        <v>25973302.039999999</v>
      </c>
      <c r="L28" s="33">
        <f t="shared" si="5"/>
        <v>0</v>
      </c>
      <c r="M28" s="33">
        <f t="shared" si="5"/>
        <v>0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4">
        <f t="shared" si="5"/>
        <v>71412548.769999996</v>
      </c>
    </row>
    <row r="29" spans="3:18" x14ac:dyDescent="0.25">
      <c r="C29" s="5" t="s">
        <v>18</v>
      </c>
      <c r="D29" s="40">
        <v>15575000</v>
      </c>
      <c r="E29" s="29">
        <f t="shared" si="4"/>
        <v>15575000</v>
      </c>
      <c r="F29" s="29">
        <v>0</v>
      </c>
      <c r="G29" s="29">
        <v>1512379.6</v>
      </c>
      <c r="H29" s="29">
        <v>821156.82</v>
      </c>
      <c r="I29" s="29">
        <v>0</v>
      </c>
      <c r="J29" s="29">
        <v>268937.82</v>
      </c>
      <c r="K29" s="29">
        <v>1535588.7</v>
      </c>
      <c r="P29" s="29"/>
      <c r="Q29" s="29"/>
      <c r="R29" s="29">
        <f t="shared" si="2"/>
        <v>4138062.9399999995</v>
      </c>
    </row>
    <row r="30" spans="3:18" x14ac:dyDescent="0.25">
      <c r="C30" s="5" t="s">
        <v>19</v>
      </c>
      <c r="D30" s="40">
        <v>755000</v>
      </c>
      <c r="E30" s="29">
        <f t="shared" si="4"/>
        <v>755000</v>
      </c>
      <c r="F30" s="29">
        <v>0</v>
      </c>
      <c r="G30" s="29">
        <v>0</v>
      </c>
      <c r="H30" s="29">
        <v>0</v>
      </c>
      <c r="I30" s="29">
        <v>0</v>
      </c>
      <c r="J30" s="29">
        <v>283732.82</v>
      </c>
      <c r="K30" s="29">
        <v>71600</v>
      </c>
      <c r="P30" s="29"/>
      <c r="Q30" s="29"/>
      <c r="R30" s="29">
        <f t="shared" si="2"/>
        <v>355332.82</v>
      </c>
    </row>
    <row r="31" spans="3:18" x14ac:dyDescent="0.25">
      <c r="C31" s="5" t="s">
        <v>20</v>
      </c>
      <c r="D31" s="40">
        <v>18992345</v>
      </c>
      <c r="E31" s="29">
        <f t="shared" si="4"/>
        <v>18992345</v>
      </c>
      <c r="F31" s="29">
        <v>0</v>
      </c>
      <c r="G31" s="29">
        <v>79647.98</v>
      </c>
      <c r="H31" s="29">
        <v>0</v>
      </c>
      <c r="I31" s="29">
        <v>223604.1</v>
      </c>
      <c r="J31" s="29">
        <v>0</v>
      </c>
      <c r="K31" s="29">
        <v>1753332.59</v>
      </c>
      <c r="P31" s="29"/>
      <c r="Q31" s="29"/>
      <c r="R31" s="29">
        <f t="shared" si="2"/>
        <v>2056584.6700000002</v>
      </c>
    </row>
    <row r="32" spans="3:18" x14ac:dyDescent="0.25">
      <c r="C32" s="5" t="s">
        <v>21</v>
      </c>
      <c r="D32" s="40">
        <v>110000000</v>
      </c>
      <c r="E32" s="29">
        <f t="shared" si="4"/>
        <v>110000000</v>
      </c>
      <c r="F32" s="29">
        <v>0</v>
      </c>
      <c r="G32" s="29">
        <v>6151631.5099999998</v>
      </c>
      <c r="H32" s="29">
        <v>1039775</v>
      </c>
      <c r="I32" s="29">
        <v>2843813.26</v>
      </c>
      <c r="J32" s="29">
        <v>1831315.74</v>
      </c>
      <c r="K32" s="29">
        <v>7754938</v>
      </c>
      <c r="P32" s="29"/>
      <c r="Q32" s="29"/>
      <c r="R32" s="29">
        <f t="shared" si="2"/>
        <v>19621473.509999998</v>
      </c>
    </row>
    <row r="33" spans="3:18" x14ac:dyDescent="0.25">
      <c r="C33" s="5" t="s">
        <v>22</v>
      </c>
      <c r="D33" s="40">
        <v>6235200</v>
      </c>
      <c r="E33" s="29">
        <f t="shared" si="4"/>
        <v>6235200</v>
      </c>
      <c r="F33" s="29">
        <v>0</v>
      </c>
      <c r="G33" s="29">
        <v>1291309.6299999999</v>
      </c>
      <c r="H33" s="29">
        <v>219260.47</v>
      </c>
      <c r="I33" s="29">
        <v>0</v>
      </c>
      <c r="J33" s="29">
        <v>453354.01</v>
      </c>
      <c r="K33" s="29">
        <v>779270.84</v>
      </c>
      <c r="P33" s="29"/>
      <c r="Q33" s="29"/>
      <c r="R33" s="29">
        <f t="shared" si="2"/>
        <v>2743194.9499999997</v>
      </c>
    </row>
    <row r="34" spans="3:18" x14ac:dyDescent="0.25">
      <c r="C34" s="5" t="s">
        <v>23</v>
      </c>
      <c r="D34" s="40">
        <v>6621400</v>
      </c>
      <c r="E34" s="29">
        <f t="shared" si="4"/>
        <v>6621400</v>
      </c>
      <c r="F34" s="29">
        <v>0</v>
      </c>
      <c r="G34" s="29">
        <v>66003.3</v>
      </c>
      <c r="H34" s="29">
        <v>0</v>
      </c>
      <c r="I34" s="29">
        <v>0</v>
      </c>
      <c r="J34" s="29">
        <v>2605</v>
      </c>
      <c r="K34" s="29">
        <v>141055</v>
      </c>
      <c r="P34" s="29"/>
      <c r="Q34" s="29"/>
      <c r="R34" s="29">
        <f t="shared" si="2"/>
        <v>209663.3</v>
      </c>
    </row>
    <row r="35" spans="3:18" x14ac:dyDescent="0.25">
      <c r="C35" s="5" t="s">
        <v>24</v>
      </c>
      <c r="D35" s="40">
        <v>76730000</v>
      </c>
      <c r="E35" s="29">
        <f t="shared" si="4"/>
        <v>76730000</v>
      </c>
      <c r="F35" s="29">
        <v>928300</v>
      </c>
      <c r="G35" s="29">
        <v>5471835.8499999996</v>
      </c>
      <c r="H35" s="29">
        <v>2020265.51</v>
      </c>
      <c r="I35" s="29">
        <v>1458372.17</v>
      </c>
      <c r="J35" s="29">
        <v>3833613.81</v>
      </c>
      <c r="K35" s="29">
        <v>5556267.5099999998</v>
      </c>
      <c r="P35" s="29"/>
      <c r="Q35" s="29"/>
      <c r="R35" s="29">
        <f t="shared" si="2"/>
        <v>19268654.850000001</v>
      </c>
    </row>
    <row r="36" spans="3:18" x14ac:dyDescent="0.25">
      <c r="C36" s="5" t="s">
        <v>25</v>
      </c>
      <c r="D36" s="40">
        <v>0</v>
      </c>
      <c r="E36" s="29">
        <f t="shared" si="4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P36" s="29"/>
      <c r="Q36" s="29"/>
      <c r="R36" s="29">
        <f t="shared" si="2"/>
        <v>0</v>
      </c>
    </row>
    <row r="37" spans="3:18" x14ac:dyDescent="0.25">
      <c r="C37" s="5" t="s">
        <v>26</v>
      </c>
      <c r="D37" s="40">
        <v>34950000</v>
      </c>
      <c r="E37" s="29">
        <f t="shared" si="4"/>
        <v>34950000</v>
      </c>
      <c r="F37" s="29">
        <v>0</v>
      </c>
      <c r="G37" s="29">
        <v>8163150.0499999998</v>
      </c>
      <c r="H37" s="29">
        <v>1383637.2</v>
      </c>
      <c r="I37" s="29">
        <v>3940490.65</v>
      </c>
      <c r="J37" s="29">
        <v>1151054.43</v>
      </c>
      <c r="K37" s="29">
        <v>8381249.4000000004</v>
      </c>
      <c r="P37" s="29"/>
      <c r="Q37" s="29"/>
      <c r="R37" s="29">
        <f t="shared" si="2"/>
        <v>23019581.73</v>
      </c>
    </row>
    <row r="38" spans="3:18" x14ac:dyDescent="0.25">
      <c r="C38" s="3" t="s">
        <v>27</v>
      </c>
      <c r="D38" s="33">
        <f>+D39+D40+D41+D42+D43+D44+D45+D46</f>
        <v>900000</v>
      </c>
      <c r="E38" s="33">
        <f>+E39+E40+E41+E42+E43+E44+E45+E46</f>
        <v>900000</v>
      </c>
      <c r="F38" s="33">
        <f t="shared" ref="F38:R38" si="6">+F39+F40+F41+F42+F43+F44+F45+F46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4">
        <f t="shared" si="6"/>
        <v>0</v>
      </c>
    </row>
    <row r="39" spans="3:18" x14ac:dyDescent="0.25">
      <c r="C39" s="5" t="s">
        <v>28</v>
      </c>
      <c r="D39" s="40">
        <v>900000</v>
      </c>
      <c r="E39" s="29">
        <f t="shared" ref="E39" si="7">+D39</f>
        <v>900000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P39" s="29"/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65864370</v>
      </c>
      <c r="E54" s="33">
        <f>+E55+E56+E57+E58+E59+E60+E61+E62+E63</f>
        <v>65864370</v>
      </c>
      <c r="F54" s="33">
        <f t="shared" ref="F54:R54" si="8">+F55+F56+F57+F58+F59+F60+F61+F62+F63</f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986138.6</v>
      </c>
      <c r="K54" s="33">
        <f t="shared" si="8"/>
        <v>251835.6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33">
        <f t="shared" si="8"/>
        <v>0</v>
      </c>
      <c r="Q54" s="33">
        <f t="shared" si="8"/>
        <v>0</v>
      </c>
      <c r="R54" s="4">
        <f t="shared" si="8"/>
        <v>1237974.2000000002</v>
      </c>
    </row>
    <row r="55" spans="3:18" x14ac:dyDescent="0.25">
      <c r="C55" s="5" t="s">
        <v>44</v>
      </c>
      <c r="D55" s="40">
        <v>11034500</v>
      </c>
      <c r="E55" s="29">
        <f t="shared" ref="E55:E63" si="9">+D55</f>
        <v>11034500</v>
      </c>
      <c r="F55" s="29">
        <v>0</v>
      </c>
      <c r="G55" s="29">
        <v>0</v>
      </c>
      <c r="H55" s="29">
        <v>0</v>
      </c>
      <c r="I55" s="29">
        <v>0</v>
      </c>
      <c r="J55" s="29">
        <v>886064.22</v>
      </c>
      <c r="K55" s="29">
        <v>105551</v>
      </c>
      <c r="P55" s="29"/>
      <c r="Q55" s="29"/>
      <c r="R55" s="29">
        <f t="shared" ref="R55:R63" si="10">+F55+G55+H55+I55+J55+K55+L55+M55+N55+O55+P55+Q55</f>
        <v>991615.22</v>
      </c>
    </row>
    <row r="56" spans="3:18" x14ac:dyDescent="0.25">
      <c r="C56" s="5" t="s">
        <v>45</v>
      </c>
      <c r="D56" s="40">
        <v>200000</v>
      </c>
      <c r="E56" s="29">
        <f t="shared" si="9"/>
        <v>200000</v>
      </c>
      <c r="F56" s="29">
        <v>0</v>
      </c>
      <c r="G56" s="29">
        <f>+G55</f>
        <v>0</v>
      </c>
      <c r="H56" s="29">
        <f>+H55</f>
        <v>0</v>
      </c>
      <c r="I56" s="29">
        <v>0</v>
      </c>
      <c r="J56" s="29">
        <v>0</v>
      </c>
      <c r="K56" s="29">
        <v>0</v>
      </c>
      <c r="P56" s="29"/>
      <c r="Q56" s="29"/>
      <c r="R56" s="29">
        <f t="shared" si="10"/>
        <v>0</v>
      </c>
    </row>
    <row r="57" spans="3:18" x14ac:dyDescent="0.25">
      <c r="C57" s="5" t="s">
        <v>46</v>
      </c>
      <c r="D57" s="40">
        <v>33975200</v>
      </c>
      <c r="E57" s="29">
        <f t="shared" si="9"/>
        <v>33975200</v>
      </c>
      <c r="F57" s="29">
        <v>0</v>
      </c>
      <c r="G57" s="29">
        <f t="shared" ref="G57:G63" si="11">+G56</f>
        <v>0</v>
      </c>
      <c r="H57" s="29">
        <f t="shared" ref="H57:H63" si="12">+H56</f>
        <v>0</v>
      </c>
      <c r="I57" s="29">
        <v>0</v>
      </c>
      <c r="J57" s="29">
        <v>100074.38</v>
      </c>
      <c r="K57" s="29">
        <v>0</v>
      </c>
      <c r="P57" s="29"/>
      <c r="Q57" s="29"/>
      <c r="R57" s="29">
        <f t="shared" si="10"/>
        <v>100074.38</v>
      </c>
    </row>
    <row r="58" spans="3:18" x14ac:dyDescent="0.25">
      <c r="C58" s="5" t="s">
        <v>47</v>
      </c>
      <c r="D58" s="40">
        <v>3500000</v>
      </c>
      <c r="E58" s="29">
        <f t="shared" si="9"/>
        <v>3500000</v>
      </c>
      <c r="F58" s="29">
        <v>0</v>
      </c>
      <c r="G58" s="29">
        <f t="shared" si="11"/>
        <v>0</v>
      </c>
      <c r="H58" s="29">
        <f t="shared" si="12"/>
        <v>0</v>
      </c>
      <c r="I58" s="29">
        <v>0</v>
      </c>
      <c r="J58" s="29">
        <v>0</v>
      </c>
      <c r="K58" s="29">
        <v>0</v>
      </c>
      <c r="P58" s="29"/>
      <c r="Q58" s="29"/>
      <c r="R58" s="29">
        <f t="shared" si="10"/>
        <v>0</v>
      </c>
    </row>
    <row r="59" spans="3:18" x14ac:dyDescent="0.25">
      <c r="C59" s="5" t="s">
        <v>48</v>
      </c>
      <c r="D59" s="40">
        <v>3600000</v>
      </c>
      <c r="E59" s="29">
        <f t="shared" si="9"/>
        <v>3600000</v>
      </c>
      <c r="F59" s="29">
        <v>0</v>
      </c>
      <c r="G59" s="29">
        <f t="shared" si="11"/>
        <v>0</v>
      </c>
      <c r="H59" s="29">
        <f t="shared" si="12"/>
        <v>0</v>
      </c>
      <c r="I59" s="29">
        <v>0</v>
      </c>
      <c r="J59" s="29">
        <v>0</v>
      </c>
      <c r="K59" s="29">
        <v>146284.6</v>
      </c>
      <c r="P59" s="29"/>
      <c r="Q59" s="29"/>
      <c r="R59" s="29">
        <f t="shared" si="10"/>
        <v>146284.6</v>
      </c>
    </row>
    <row r="60" spans="3:18" x14ac:dyDescent="0.25">
      <c r="C60" s="5" t="s">
        <v>49</v>
      </c>
      <c r="D60" s="40">
        <v>0</v>
      </c>
      <c r="E60" s="29">
        <f t="shared" si="9"/>
        <v>0</v>
      </c>
      <c r="F60" s="29">
        <v>0</v>
      </c>
      <c r="G60" s="29">
        <f t="shared" si="11"/>
        <v>0</v>
      </c>
      <c r="H60" s="29">
        <f t="shared" si="12"/>
        <v>0</v>
      </c>
      <c r="I60" s="29">
        <v>0</v>
      </c>
      <c r="J60" s="29">
        <v>0</v>
      </c>
      <c r="K60" s="29">
        <v>0</v>
      </c>
      <c r="P60" s="29"/>
      <c r="Q60" s="29"/>
      <c r="R60" s="29">
        <f t="shared" si="10"/>
        <v>0</v>
      </c>
    </row>
    <row r="61" spans="3:18" x14ac:dyDescent="0.25">
      <c r="C61" s="5" t="s">
        <v>50</v>
      </c>
      <c r="D61" s="40">
        <v>0</v>
      </c>
      <c r="E61" s="29">
        <f t="shared" si="9"/>
        <v>0</v>
      </c>
      <c r="F61" s="29">
        <v>0</v>
      </c>
      <c r="G61" s="29">
        <f t="shared" si="11"/>
        <v>0</v>
      </c>
      <c r="H61" s="29">
        <f t="shared" si="12"/>
        <v>0</v>
      </c>
      <c r="I61" s="29">
        <v>0</v>
      </c>
      <c r="J61" s="29">
        <v>0</v>
      </c>
      <c r="K61" s="29">
        <v>0</v>
      </c>
      <c r="P61" s="29"/>
      <c r="Q61" s="29"/>
      <c r="R61" s="29">
        <f t="shared" si="10"/>
        <v>0</v>
      </c>
    </row>
    <row r="62" spans="3:18" x14ac:dyDescent="0.25">
      <c r="C62" s="5" t="s">
        <v>51</v>
      </c>
      <c r="D62" s="40">
        <v>0</v>
      </c>
      <c r="E62" s="29">
        <f t="shared" si="9"/>
        <v>0</v>
      </c>
      <c r="F62" s="29">
        <v>0</v>
      </c>
      <c r="G62" s="29">
        <f t="shared" si="11"/>
        <v>0</v>
      </c>
      <c r="H62" s="29">
        <f t="shared" si="12"/>
        <v>0</v>
      </c>
      <c r="I62" s="29">
        <v>0</v>
      </c>
      <c r="J62" s="29">
        <v>0</v>
      </c>
      <c r="K62" s="29">
        <v>0</v>
      </c>
      <c r="P62" s="29"/>
      <c r="Q62" s="29"/>
      <c r="R62" s="29">
        <f t="shared" si="10"/>
        <v>0</v>
      </c>
    </row>
    <row r="63" spans="3:18" x14ac:dyDescent="0.25">
      <c r="C63" s="5" t="s">
        <v>52</v>
      </c>
      <c r="D63" s="41">
        <v>13554670</v>
      </c>
      <c r="E63" s="29">
        <f t="shared" si="9"/>
        <v>13554670</v>
      </c>
      <c r="F63" s="29">
        <v>0</v>
      </c>
      <c r="G63" s="29">
        <f t="shared" si="11"/>
        <v>0</v>
      </c>
      <c r="H63" s="29">
        <f t="shared" si="12"/>
        <v>0</v>
      </c>
      <c r="I63" s="29">
        <v>0</v>
      </c>
      <c r="J63" s="29">
        <v>0</v>
      </c>
      <c r="K63" s="29">
        <v>0</v>
      </c>
      <c r="P63" s="29"/>
      <c r="Q63" s="29"/>
      <c r="R63" s="29">
        <f t="shared" si="10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770258960</v>
      </c>
      <c r="E76" s="28">
        <f>+E54+E38+E28+E18+E12</f>
        <v>774475771.58999991</v>
      </c>
      <c r="F76" s="28">
        <f t="shared" ref="F76:R76" si="13">+F54+F38+F28+F18+F12</f>
        <v>27382925.149999999</v>
      </c>
      <c r="G76" s="28">
        <f t="shared" si="13"/>
        <v>50427125.129999995</v>
      </c>
      <c r="H76" s="28">
        <f t="shared" si="13"/>
        <v>39046299.129999995</v>
      </c>
      <c r="I76" s="28">
        <f t="shared" si="13"/>
        <v>34737592.299999997</v>
      </c>
      <c r="J76" s="28">
        <f t="shared" si="13"/>
        <v>39739281.399999999</v>
      </c>
      <c r="K76" s="28">
        <f t="shared" si="13"/>
        <v>55039137.420000002</v>
      </c>
      <c r="L76" s="28">
        <f t="shared" si="13"/>
        <v>0</v>
      </c>
      <c r="M76" s="28">
        <f t="shared" si="13"/>
        <v>0</v>
      </c>
      <c r="N76" s="28">
        <f t="shared" si="13"/>
        <v>0</v>
      </c>
      <c r="O76" s="28">
        <f t="shared" si="13"/>
        <v>0</v>
      </c>
      <c r="P76" s="28">
        <f t="shared" si="13"/>
        <v>0</v>
      </c>
      <c r="Q76" s="28">
        <f t="shared" si="13"/>
        <v>0</v>
      </c>
      <c r="R76" s="38">
        <f t="shared" si="13"/>
        <v>238721058.59999996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770258960</v>
      </c>
      <c r="E85" s="37">
        <f t="shared" ref="E85:S85" si="14">+E76</f>
        <v>774475771.58999991</v>
      </c>
      <c r="F85" s="37">
        <f t="shared" si="14"/>
        <v>27382925.149999999</v>
      </c>
      <c r="G85" s="37">
        <f t="shared" si="14"/>
        <v>50427125.129999995</v>
      </c>
      <c r="H85" s="37">
        <f t="shared" si="14"/>
        <v>39046299.129999995</v>
      </c>
      <c r="I85" s="37">
        <f t="shared" si="14"/>
        <v>34737592.299999997</v>
      </c>
      <c r="J85" s="37">
        <f t="shared" si="14"/>
        <v>39739281.399999999</v>
      </c>
      <c r="K85" s="37">
        <f t="shared" si="14"/>
        <v>55039137.420000002</v>
      </c>
      <c r="L85" s="37">
        <f t="shared" si="14"/>
        <v>0</v>
      </c>
      <c r="M85" s="37">
        <f t="shared" si="14"/>
        <v>0</v>
      </c>
      <c r="N85" s="37">
        <f t="shared" si="14"/>
        <v>0</v>
      </c>
      <c r="O85" s="37">
        <f t="shared" si="14"/>
        <v>0</v>
      </c>
      <c r="P85" s="39">
        <f t="shared" si="14"/>
        <v>0</v>
      </c>
      <c r="Q85" s="9">
        <f t="shared" si="14"/>
        <v>0</v>
      </c>
      <c r="R85" s="9">
        <f t="shared" si="14"/>
        <v>238721058.59999996</v>
      </c>
      <c r="S85" s="9">
        <f t="shared" si="14"/>
        <v>0</v>
      </c>
    </row>
    <row r="86" spans="3:19" ht="15.75" thickBot="1" x14ac:dyDescent="0.3"/>
    <row r="87" spans="3:19" ht="15.75" thickBot="1" x14ac:dyDescent="0.3">
      <c r="C87" s="27" t="s">
        <v>95</v>
      </c>
    </row>
    <row r="88" spans="3:19" ht="30.75" thickBot="1" x14ac:dyDescent="0.3">
      <c r="C88" s="25" t="s">
        <v>96</v>
      </c>
    </row>
    <row r="89" spans="3:19" ht="60.75" thickBot="1" x14ac:dyDescent="0.3">
      <c r="C89" s="2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5"/>
  <sheetViews>
    <sheetView showGridLines="0" zoomScale="70" zoomScaleNormal="70" workbookViewId="0">
      <selection activeCell="D9" sqref="D9:H9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8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26177890.5</v>
      </c>
      <c r="F11" s="33">
        <f t="shared" si="0"/>
        <v>33106204.129999999</v>
      </c>
      <c r="G11" s="33">
        <f t="shared" si="0"/>
        <v>25184178.689999998</v>
      </c>
      <c r="H11" s="33">
        <f t="shared" si="0"/>
        <v>28613966.84</v>
      </c>
      <c r="I11" s="33">
        <f t="shared" si="0"/>
        <v>26533670.32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166070535.62999997</v>
      </c>
    </row>
    <row r="12" spans="3:18" x14ac:dyDescent="0.25">
      <c r="C12" s="5" t="s">
        <v>2</v>
      </c>
      <c r="D12" s="29">
        <f>+'P2 Presupuesto Aprobado-Ejec '!F13</f>
        <v>22897494.25</v>
      </c>
      <c r="E12" s="29">
        <f>+'P2 Presupuesto Aprobado-Ejec '!G13</f>
        <v>22657525.609999999</v>
      </c>
      <c r="F12" s="29">
        <f>+'P2 Presupuesto Aprobado-Ejec '!H13</f>
        <v>29602356.899999999</v>
      </c>
      <c r="G12" s="29">
        <f>+'P2 Presupuesto Aprobado-Ejec '!I13</f>
        <v>21796444.039999999</v>
      </c>
      <c r="H12" s="29">
        <f>+'P2 Presupuesto Aprobado-Ejec '!J13</f>
        <v>24914933.719999999</v>
      </c>
      <c r="I12" s="29">
        <f>+'P2 Presupuesto Aprobado-Ejec '!K13</f>
        <v>22967148.690000001</v>
      </c>
      <c r="J12" s="29">
        <f>+'P2 Presupuesto Aprobado-Ejec '!L13</f>
        <v>0</v>
      </c>
      <c r="K12" s="29">
        <f>+'P2 Presupuesto Aprobado-Ejec '!M13</f>
        <v>0</v>
      </c>
      <c r="L12" s="29">
        <f>+'P2 Presupuesto Aprobado-Ejec '!N13</f>
        <v>0</v>
      </c>
      <c r="M12" s="29">
        <f>+'P2 Presupuesto Aprobado-Ejec '!O13</f>
        <v>0</v>
      </c>
      <c r="N12" s="29">
        <f>+'P2 Presupuesto Aprobado-Ejec '!P13</f>
        <v>0</v>
      </c>
      <c r="O12" s="29">
        <f>+'P2 Presupuesto Aprobado-Ejec '!Q13</f>
        <v>0</v>
      </c>
      <c r="P12" s="29">
        <f>+D12+E12+F12+G12+H12+I12+J12+K12+L12+M12+N12+O12</f>
        <v>144835903.20999998</v>
      </c>
    </row>
    <row r="13" spans="3:18" x14ac:dyDescent="0.25">
      <c r="C13" s="5" t="s">
        <v>3</v>
      </c>
      <c r="D13" s="29">
        <f>+'P2 Presupuesto Aprobado-Ejec '!F14</f>
        <v>42550</v>
      </c>
      <c r="E13" s="29">
        <f>+'P2 Presupuesto Aprobado-Ejec '!G14</f>
        <v>42550</v>
      </c>
      <c r="F13" s="29">
        <f>+'P2 Presupuesto Aprobado-Ejec '!H14</f>
        <v>42550</v>
      </c>
      <c r="G13" s="29">
        <f>+'P2 Presupuesto Aprobado-Ejec '!I14</f>
        <v>42550</v>
      </c>
      <c r="H13" s="29">
        <f>+'P2 Presupuesto Aprobado-Ejec '!J14</f>
        <v>42550</v>
      </c>
      <c r="I13" s="29">
        <f>+'P2 Presupuesto Aprobado-Ejec '!K14</f>
        <v>42550</v>
      </c>
      <c r="J13" s="29">
        <f>+'P2 Presupuesto Aprobado-Ejec '!L14</f>
        <v>0</v>
      </c>
      <c r="K13" s="29">
        <f>+'P2 Presupuesto Aprobado-Ejec '!M14</f>
        <v>0</v>
      </c>
      <c r="L13" s="29">
        <f>+'P2 Presupuesto Aprobado-Ejec '!N14</f>
        <v>0</v>
      </c>
      <c r="M13" s="29">
        <f>+'P2 Presupuesto Aprobado-Ejec '!O14</f>
        <v>0</v>
      </c>
      <c r="N13" s="29">
        <f>+'P2 Presupuesto Aprobado-Ejec '!P14</f>
        <v>0</v>
      </c>
      <c r="O13" s="29">
        <f>+'P2 Presupuesto Aprobado-Ejec '!Q14</f>
        <v>0</v>
      </c>
      <c r="P13" s="29">
        <f t="shared" ref="P13:P16" si="1">+D13+E13+F13+G13+H13+I13+J13+K13+L13+M13+N13+O13</f>
        <v>255300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3514580.9</v>
      </c>
      <c r="E16" s="29">
        <f>+'P2 Presupuesto Aprobado-Ejec '!G17</f>
        <v>3477814.89</v>
      </c>
      <c r="F16" s="29">
        <f>+'P2 Presupuesto Aprobado-Ejec '!H17</f>
        <v>3461297.23</v>
      </c>
      <c r="G16" s="29">
        <f>+'P2 Presupuesto Aprobado-Ejec '!I17</f>
        <v>3345184.65</v>
      </c>
      <c r="H16" s="29">
        <f>+'P2 Presupuesto Aprobado-Ejec '!J17</f>
        <v>3656483.12</v>
      </c>
      <c r="I16" s="29">
        <f>+'P2 Presupuesto Aprobado-Ejec '!K17</f>
        <v>3523971.63</v>
      </c>
      <c r="J16" s="29">
        <f>+'P2 Presupuesto Aprobado-Ejec '!L17</f>
        <v>0</v>
      </c>
      <c r="K16" s="29">
        <f>+'P2 Presupuesto Aprobado-Ejec '!M17</f>
        <v>0</v>
      </c>
      <c r="L16" s="29">
        <f>+'P2 Presupuesto Aprobado-Ejec '!N17</f>
        <v>0</v>
      </c>
      <c r="M16" s="29">
        <f>+'P2 Presupuesto Aprobado-Ejec '!O17</f>
        <v>0</v>
      </c>
      <c r="N16" s="29">
        <f>+'P2 Presupuesto Aprobado-Ejec '!P17</f>
        <v>0</v>
      </c>
      <c r="O16" s="29">
        <f>+'P2 Presupuesto Aprobado-Ejec '!Q17</f>
        <v>0</v>
      </c>
      <c r="P16" s="29">
        <f t="shared" si="1"/>
        <v>20979332.419999998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1513276.71</v>
      </c>
      <c r="F17" s="4">
        <f t="shared" ref="F17" si="4">+F18+F19+F20+F21+F22+F23+F24+F25+F26</f>
        <v>456000</v>
      </c>
      <c r="G17" s="4">
        <f t="shared" ref="G17" si="5">+G18+G19+G20+G21+G22+G23+G24+G25+G26</f>
        <v>1087133.43</v>
      </c>
      <c r="H17" s="4">
        <f t="shared" ref="H17" si="6">+H18+H19+H20+H21+H22+H23+H24+H25+H26</f>
        <v>2314562.33</v>
      </c>
      <c r="I17" s="4">
        <f t="shared" ref="I17" si="7">+I18+I19+I20+I21+I22+I23+I24+I25+I26</f>
        <v>2280329.46</v>
      </c>
      <c r="J17" s="4">
        <f t="shared" ref="J17" si="8">+J18+J19+J20+J21+J22+J23+J24+J25+J26</f>
        <v>0</v>
      </c>
      <c r="K17" s="4">
        <f t="shared" ref="K17" si="9">+K18+K19+K20+K21+K22+K23+K24+K25+K26</f>
        <v>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477047.97</v>
      </c>
      <c r="F18" s="29">
        <f>+'P2 Presupuesto Aprobado-Ejec '!H19</f>
        <v>0</v>
      </c>
      <c r="G18" s="29">
        <f>+'P2 Presupuesto Aprobado-Ejec '!I19</f>
        <v>285519.43</v>
      </c>
      <c r="H18" s="29">
        <f>+'P2 Presupuesto Aprobado-Ejec '!J19</f>
        <v>27952.35</v>
      </c>
      <c r="I18" s="29">
        <f>+'P2 Presupuesto Aprobado-Ejec '!K19</f>
        <v>0</v>
      </c>
      <c r="J18" s="29">
        <f>+'P2 Presupuesto Aprobado-Ejec '!L19</f>
        <v>0</v>
      </c>
      <c r="K18" s="29">
        <f>+'P2 Presupuesto Aprobado-Ejec '!M19</f>
        <v>0</v>
      </c>
      <c r="L18" s="29">
        <f>+'P2 Presupuesto Aprobado-Ejec '!N19</f>
        <v>0</v>
      </c>
      <c r="M18" s="29">
        <f>+'P2 Presupuesto Aprobado-Ejec '!O19</f>
        <v>0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0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378500</v>
      </c>
      <c r="F19" s="29">
        <f>+'P2 Presupuesto Aprobado-Ejec '!H20</f>
        <v>0</v>
      </c>
      <c r="G19" s="29">
        <f>+'P2 Presupuesto Aprobado-Ejec '!I20</f>
        <v>175000</v>
      </c>
      <c r="H19" s="29">
        <f>+'P2 Presupuesto Aprobado-Ejec '!J20</f>
        <v>350000</v>
      </c>
      <c r="I19" s="29">
        <f>+'P2 Presupuesto Aprobado-Ejec '!K20</f>
        <v>24800</v>
      </c>
      <c r="J19" s="29">
        <f>+'P2 Presupuesto Aprobado-Ejec '!L20</f>
        <v>0</v>
      </c>
      <c r="K19" s="29">
        <f>+'P2 Presupuesto Aprobado-Ejec '!M20</f>
        <v>0</v>
      </c>
      <c r="L19" s="29">
        <f>+'P2 Presupuesto Aprobado-Ejec '!N20</f>
        <v>0</v>
      </c>
      <c r="M19" s="29">
        <f>+'P2 Presupuesto Aprobado-Ejec '!O20</f>
        <v>0</v>
      </c>
      <c r="N19" s="29">
        <f>+'P2 Presupuesto Aprobado-Ejec '!P20</f>
        <v>0</v>
      </c>
      <c r="O19" s="29">
        <f>+'P2 Presupuesto Aprobado-Ejec '!Q20</f>
        <v>0</v>
      </c>
      <c r="P19" s="29">
        <f>+'P2 Presupuesto Aprobado-Ejec '!R20</f>
        <v>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7350</v>
      </c>
      <c r="F20" s="29">
        <f>+'P2 Presupuesto Aprobado-Ejec '!H21</f>
        <v>40650</v>
      </c>
      <c r="G20" s="29">
        <f>+'P2 Presupuesto Aprobado-Ejec '!I21</f>
        <v>28600</v>
      </c>
      <c r="H20" s="29">
        <f>+'P2 Presupuesto Aprobado-Ejec '!J21</f>
        <v>23950</v>
      </c>
      <c r="I20" s="29">
        <f>+'P2 Presupuesto Aprobado-Ejec '!K21</f>
        <v>0</v>
      </c>
      <c r="J20" s="29">
        <f>+'P2 Presupuesto Aprobado-Ejec '!L21</f>
        <v>0</v>
      </c>
      <c r="K20" s="29">
        <f>+'P2 Presupuesto Aprobado-Ejec '!M21</f>
        <v>0</v>
      </c>
      <c r="L20" s="29">
        <f>+'P2 Presupuesto Aprobado-Ejec '!N21</f>
        <v>0</v>
      </c>
      <c r="M20" s="29">
        <f>+'P2 Presupuesto Aprobado-Ejec '!O21</f>
        <v>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370000</v>
      </c>
      <c r="F22" s="29">
        <f>+'P2 Presupuesto Aprobado-Ejec '!H23</f>
        <v>400350</v>
      </c>
      <c r="G22" s="29">
        <f>+'P2 Presupuesto Aprobado-Ejec '!I23</f>
        <v>206240</v>
      </c>
      <c r="H22" s="29">
        <f>+'P2 Presupuesto Aprobado-Ejec '!J23</f>
        <v>1480710</v>
      </c>
      <c r="I22" s="29">
        <f>+'P2 Presupuesto Aprobado-Ejec '!K23</f>
        <v>575250</v>
      </c>
      <c r="J22" s="29">
        <f>+'P2 Presupuesto Aprobado-Ejec '!L23</f>
        <v>0</v>
      </c>
      <c r="K22" s="29">
        <f>+'P2 Presupuesto Aprobado-Ejec '!M23</f>
        <v>0</v>
      </c>
      <c r="L22" s="29">
        <f>+'P2 Presupuesto Aprobado-Ejec '!N23</f>
        <v>0</v>
      </c>
      <c r="M22" s="29">
        <f>+'P2 Presupuesto Aprobado-Ejec '!O23</f>
        <v>0</v>
      </c>
      <c r="N22" s="29">
        <f>+'P2 Presupuesto Aprobado-Ejec '!P23</f>
        <v>0</v>
      </c>
      <c r="O22" s="29">
        <f>+'P2 Presupuesto Aprobado-Ejec '!Q23</f>
        <v>0</v>
      </c>
      <c r="P22" s="29">
        <f>+'P2 Presupuesto Aprobado-Ejec '!R23</f>
        <v>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0</v>
      </c>
      <c r="F23" s="29">
        <f>+'P2 Presupuesto Aprobado-Ejec '!H24</f>
        <v>0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0</v>
      </c>
      <c r="J23" s="29">
        <f>+'P2 Presupuesto Aprobado-Ejec '!L24</f>
        <v>0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0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0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143993.95000000001</v>
      </c>
      <c r="F24" s="29">
        <f>+'P2 Presupuesto Aprobado-Ejec '!H25</f>
        <v>0</v>
      </c>
      <c r="G24" s="29">
        <f>+'P2 Presupuesto Aprobado-Ejec '!I25</f>
        <v>0</v>
      </c>
      <c r="H24" s="29">
        <f>+'P2 Presupuesto Aprobado-Ejec '!J25</f>
        <v>89635.98</v>
      </c>
      <c r="I24" s="29">
        <f>+'P2 Presupuesto Aprobado-Ejec '!K25</f>
        <v>285361.86</v>
      </c>
      <c r="J24" s="29">
        <f>+'P2 Presupuesto Aprobado-Ejec '!L25</f>
        <v>0</v>
      </c>
      <c r="K24" s="29">
        <f>+'P2 Presupuesto Aprobado-Ejec '!M25</f>
        <v>0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0</v>
      </c>
      <c r="O24" s="29">
        <f>+'P2 Presupuesto Aprobado-Ejec '!Q25</f>
        <v>0</v>
      </c>
      <c r="P24" s="29">
        <f>+'P2 Presupuesto Aprobado-Ejec '!R25</f>
        <v>0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112135.08</v>
      </c>
      <c r="F25" s="29">
        <f>+'P2 Presupuesto Aprobado-Ejec '!H26</f>
        <v>15000</v>
      </c>
      <c r="G25" s="29">
        <f>+'P2 Presupuesto Aprobado-Ejec '!I26</f>
        <v>312714</v>
      </c>
      <c r="H25" s="29">
        <f>+'P2 Presupuesto Aprobado-Ejec '!J26</f>
        <v>342314</v>
      </c>
      <c r="I25" s="29">
        <f>+'P2 Presupuesto Aprobado-Ejec '!K26</f>
        <v>1394917.6</v>
      </c>
      <c r="J25" s="29">
        <f>+'P2 Presupuesto Aprobado-Ejec '!L26</f>
        <v>0</v>
      </c>
      <c r="K25" s="29">
        <f>+'P2 Presupuesto Aprobado-Ejec '!M26</f>
        <v>0</v>
      </c>
      <c r="L25" s="29">
        <f>+'P2 Presupuesto Aprobado-Ejec '!N26</f>
        <v>0</v>
      </c>
      <c r="M25" s="29">
        <f>+'P2 Presupuesto Aprobado-Ejec '!O26</f>
        <v>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0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24249.71</v>
      </c>
      <c r="F26" s="29">
        <f>+'P2 Presupuesto Aprobado-Ejec '!H27</f>
        <v>0</v>
      </c>
      <c r="G26" s="29">
        <f>+'P2 Presupuesto Aprobado-Ejec '!I27</f>
        <v>79060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0</v>
      </c>
    </row>
    <row r="27" spans="3:16" x14ac:dyDescent="0.25">
      <c r="C27" s="3" t="s">
        <v>17</v>
      </c>
      <c r="D27" s="33">
        <f>+'P2 Presupuesto Aprobado-Ejec '!F28</f>
        <v>928300</v>
      </c>
      <c r="E27" s="33">
        <f>+'P2 Presupuesto Aprobado-Ejec '!G28</f>
        <v>22735957.919999998</v>
      </c>
      <c r="F27" s="33">
        <f>+'P2 Presupuesto Aprobado-Ejec '!H28</f>
        <v>5484095</v>
      </c>
      <c r="G27" s="33">
        <f>+'P2 Presupuesto Aprobado-Ejec '!I28</f>
        <v>8466280.1799999997</v>
      </c>
      <c r="H27" s="33">
        <f>+'P2 Presupuesto Aprobado-Ejec '!J28</f>
        <v>7824613.629999999</v>
      </c>
      <c r="I27" s="33">
        <f>+'P2 Presupuesto Aprobado-Ejec '!K28</f>
        <v>25973302.039999999</v>
      </c>
      <c r="J27" s="33">
        <f>+'P2 Presupuesto Aprobado-Ejec '!L28</f>
        <v>0</v>
      </c>
      <c r="K27" s="33">
        <f>+'P2 Presupuesto Aprobado-Ejec '!M28</f>
        <v>0</v>
      </c>
      <c r="L27" s="33">
        <f>+'P2 Presupuesto Aprobado-Ejec '!N28</f>
        <v>0</v>
      </c>
      <c r="M27" s="33">
        <f>+'P2 Presupuesto Aprobado-Ejec '!O28</f>
        <v>0</v>
      </c>
      <c r="N27" s="33">
        <f>+'P2 Presupuesto Aprobado-Ejec '!P28</f>
        <v>0</v>
      </c>
      <c r="O27" s="33">
        <f>+'P2 Presupuesto Aprobado-Ejec '!Q28</f>
        <v>0</v>
      </c>
      <c r="P27" s="4">
        <f t="shared" ref="P27" si="15">+P28+P29+P30+P31+P32+P33+P34+P35+P36</f>
        <v>71412548.769999996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1512379.6</v>
      </c>
      <c r="F28" s="29">
        <f>+'P2 Presupuesto Aprobado-Ejec '!H29</f>
        <v>821156.82</v>
      </c>
      <c r="G28" s="29">
        <f>+'P2 Presupuesto Aprobado-Ejec '!I29</f>
        <v>0</v>
      </c>
      <c r="H28" s="29">
        <f>+'P2 Presupuesto Aprobado-Ejec '!J29</f>
        <v>268937.82</v>
      </c>
      <c r="I28" s="29">
        <f>+'P2 Presupuesto Aprobado-Ejec '!K29</f>
        <v>1535588.7</v>
      </c>
      <c r="J28" s="29">
        <f>+'P2 Presupuesto Aprobado-Ejec '!L29</f>
        <v>0</v>
      </c>
      <c r="K28" s="29">
        <f>+'P2 Presupuesto Aprobado-Ejec '!M29</f>
        <v>0</v>
      </c>
      <c r="L28" s="29">
        <f>+'P2 Presupuesto Aprobado-Ejec '!N29</f>
        <v>0</v>
      </c>
      <c r="M28" s="29">
        <f>+'P2 Presupuesto Aprobado-Ejec '!O29</f>
        <v>0</v>
      </c>
      <c r="N28" s="29">
        <f>+'P2 Presupuesto Aprobado-Ejec '!P29</f>
        <v>0</v>
      </c>
      <c r="O28" s="29">
        <f>+'P2 Presupuesto Aprobado-Ejec '!Q29</f>
        <v>0</v>
      </c>
      <c r="P28" s="29">
        <f>+'P2 Presupuesto Aprobado-Ejec '!R29</f>
        <v>4138062.9399999995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0</v>
      </c>
      <c r="F29" s="29">
        <f>+'P2 Presupuesto Aprobado-Ejec '!H30</f>
        <v>0</v>
      </c>
      <c r="G29" s="29">
        <f>+'P2 Presupuesto Aprobado-Ejec '!I30</f>
        <v>0</v>
      </c>
      <c r="H29" s="29">
        <f>+'P2 Presupuesto Aprobado-Ejec '!J30</f>
        <v>283732.82</v>
      </c>
      <c r="I29" s="29">
        <f>+'P2 Presupuesto Aprobado-Ejec '!K30</f>
        <v>71600</v>
      </c>
      <c r="J29" s="29">
        <f>+'P2 Presupuesto Aprobado-Ejec '!L30</f>
        <v>0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355332.82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79647.98</v>
      </c>
      <c r="F30" s="29">
        <f>+'P2 Presupuesto Aprobado-Ejec '!H31</f>
        <v>0</v>
      </c>
      <c r="G30" s="29">
        <f>+'P2 Presupuesto Aprobado-Ejec '!I31</f>
        <v>223604.1</v>
      </c>
      <c r="H30" s="29">
        <f>+'P2 Presupuesto Aprobado-Ejec '!J31</f>
        <v>0</v>
      </c>
      <c r="I30" s="29">
        <f>+'P2 Presupuesto Aprobado-Ejec '!K31</f>
        <v>1753332.59</v>
      </c>
      <c r="J30" s="29">
        <f>+'P2 Presupuesto Aprobado-Ejec '!L31</f>
        <v>0</v>
      </c>
      <c r="K30" s="29">
        <f>+'P2 Presupuesto Aprobado-Ejec '!M31</f>
        <v>0</v>
      </c>
      <c r="L30" s="29">
        <f>+'P2 Presupuesto Aprobado-Ejec '!N31</f>
        <v>0</v>
      </c>
      <c r="M30" s="29">
        <f>+'P2 Presupuesto Aprobado-Ejec '!O31</f>
        <v>0</v>
      </c>
      <c r="N30" s="29">
        <f>+'P2 Presupuesto Aprobado-Ejec '!P31</f>
        <v>0</v>
      </c>
      <c r="O30" s="29">
        <f>+'P2 Presupuesto Aprobado-Ejec '!Q31</f>
        <v>0</v>
      </c>
      <c r="P30" s="29">
        <f>+'P2 Presupuesto Aprobado-Ejec '!R31</f>
        <v>2056584.6700000002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6151631.5099999998</v>
      </c>
      <c r="F31" s="29">
        <f>+'P2 Presupuesto Aprobado-Ejec '!H32</f>
        <v>1039775</v>
      </c>
      <c r="G31" s="29">
        <f>+'P2 Presupuesto Aprobado-Ejec '!I32</f>
        <v>2843813.26</v>
      </c>
      <c r="H31" s="29">
        <f>+'P2 Presupuesto Aprobado-Ejec '!J32</f>
        <v>1831315.74</v>
      </c>
      <c r="I31" s="29">
        <f>+'P2 Presupuesto Aprobado-Ejec '!K32</f>
        <v>7754938</v>
      </c>
      <c r="J31" s="29">
        <f>+'P2 Presupuesto Aprobado-Ejec '!L32</f>
        <v>0</v>
      </c>
      <c r="K31" s="29">
        <f>+'P2 Presupuesto Aprobado-Ejec '!M32</f>
        <v>0</v>
      </c>
      <c r="L31" s="29">
        <f>+'P2 Presupuesto Aprobado-Ejec '!N32</f>
        <v>0</v>
      </c>
      <c r="M31" s="29">
        <f>+'P2 Presupuesto Aprobado-Ejec '!O32</f>
        <v>0</v>
      </c>
      <c r="N31" s="29">
        <f>+'P2 Presupuesto Aprobado-Ejec '!P32</f>
        <v>0</v>
      </c>
      <c r="O31" s="29">
        <f>+'P2 Presupuesto Aprobado-Ejec '!Q32</f>
        <v>0</v>
      </c>
      <c r="P31" s="29">
        <f>+'P2 Presupuesto Aprobado-Ejec '!R32</f>
        <v>19621473.509999998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1291309.6299999999</v>
      </c>
      <c r="F32" s="29">
        <f>+'P2 Presupuesto Aprobado-Ejec '!H33</f>
        <v>219260.47</v>
      </c>
      <c r="G32" s="29">
        <f>+'P2 Presupuesto Aprobado-Ejec '!I33</f>
        <v>0</v>
      </c>
      <c r="H32" s="29">
        <f>+'P2 Presupuesto Aprobado-Ejec '!J33</f>
        <v>453354.01</v>
      </c>
      <c r="I32" s="29">
        <f>+'P2 Presupuesto Aprobado-Ejec '!K33</f>
        <v>779270.84</v>
      </c>
      <c r="J32" s="29">
        <f>+'P2 Presupuesto Aprobado-Ejec '!L33</f>
        <v>0</v>
      </c>
      <c r="K32" s="29">
        <f>+'P2 Presupuesto Aprobado-Ejec '!M33</f>
        <v>0</v>
      </c>
      <c r="L32" s="29">
        <f>+'P2 Presupuesto Aprobado-Ejec '!N33</f>
        <v>0</v>
      </c>
      <c r="M32" s="29">
        <f>+'P2 Presupuesto Aprobado-Ejec '!O33</f>
        <v>0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2743194.9499999997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66003.3</v>
      </c>
      <c r="F33" s="29">
        <f>+'P2 Presupuesto Aprobado-Ejec '!H34</f>
        <v>0</v>
      </c>
      <c r="G33" s="29">
        <f>+'P2 Presupuesto Aprobado-Ejec '!I34</f>
        <v>0</v>
      </c>
      <c r="H33" s="29">
        <f>+'P2 Presupuesto Aprobado-Ejec '!J34</f>
        <v>2605</v>
      </c>
      <c r="I33" s="29">
        <f>+'P2 Presupuesto Aprobado-Ejec '!K34</f>
        <v>141055</v>
      </c>
      <c r="J33" s="29">
        <f>+'P2 Presupuesto Aprobado-Ejec '!L34</f>
        <v>0</v>
      </c>
      <c r="K33" s="29">
        <f>+'P2 Presupuesto Aprobado-Ejec '!M34</f>
        <v>0</v>
      </c>
      <c r="L33" s="29">
        <f>+'P2 Presupuesto Aprobado-Ejec '!N34</f>
        <v>0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209663.3</v>
      </c>
    </row>
    <row r="34" spans="3:16" x14ac:dyDescent="0.25">
      <c r="C34" s="5" t="s">
        <v>24</v>
      </c>
      <c r="D34" s="29">
        <f>+'P2 Presupuesto Aprobado-Ejec '!F35</f>
        <v>928300</v>
      </c>
      <c r="E34" s="29">
        <f>+'P2 Presupuesto Aprobado-Ejec '!G35</f>
        <v>5471835.8499999996</v>
      </c>
      <c r="F34" s="29">
        <f>+'P2 Presupuesto Aprobado-Ejec '!H35</f>
        <v>2020265.51</v>
      </c>
      <c r="G34" s="29">
        <f>+'P2 Presupuesto Aprobado-Ejec '!I35</f>
        <v>1458372.17</v>
      </c>
      <c r="H34" s="29"/>
      <c r="I34" s="29">
        <f>+'P2 Presupuesto Aprobado-Ejec '!K35</f>
        <v>5556267.5099999998</v>
      </c>
      <c r="J34" s="29">
        <f>+'P2 Presupuesto Aprobado-Ejec '!L35</f>
        <v>0</v>
      </c>
      <c r="K34" s="29">
        <f>+'P2 Presupuesto Aprobado-Ejec '!M35</f>
        <v>0</v>
      </c>
      <c r="L34" s="29">
        <f>+'P2 Presupuesto Aprobado-Ejec '!N35</f>
        <v>0</v>
      </c>
      <c r="M34" s="29">
        <f>+'P2 Presupuesto Aprobado-Ejec '!O35</f>
        <v>0</v>
      </c>
      <c r="N34" s="29">
        <f>+'P2 Presupuesto Aprobado-Ejec '!P35</f>
        <v>0</v>
      </c>
      <c r="O34" s="29">
        <f>+'P2 Presupuesto Aprobado-Ejec '!Q35</f>
        <v>0</v>
      </c>
      <c r="P34" s="29">
        <f>+'P2 Presupuesto Aprobado-Ejec '!R35</f>
        <v>19268654.850000001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8163150.0499999998</v>
      </c>
      <c r="F36" s="29">
        <f>+'P2 Presupuesto Aprobado-Ejec '!H37</f>
        <v>1383637.2</v>
      </c>
      <c r="G36" s="29">
        <f>+'P2 Presupuesto Aprobado-Ejec '!I37</f>
        <v>3940490.65</v>
      </c>
      <c r="H36" s="29">
        <f>+'P2 Presupuesto Aprobado-Ejec '!J37</f>
        <v>1151054.43</v>
      </c>
      <c r="I36" s="29">
        <f>+'P2 Presupuesto Aprobado-Ejec '!K37</f>
        <v>8381249.4000000004</v>
      </c>
      <c r="J36" s="29">
        <f>+'P2 Presupuesto Aprobado-Ejec '!L37</f>
        <v>0</v>
      </c>
      <c r="K36" s="29">
        <f>+'P2 Presupuesto Aprobado-Ejec '!M37</f>
        <v>0</v>
      </c>
      <c r="L36" s="29">
        <f>+'P2 Presupuesto Aprobado-Ejec '!N37</f>
        <v>0</v>
      </c>
      <c r="M36" s="29">
        <f>+'P2 Presupuesto Aprobado-Ejec '!O37</f>
        <v>0</v>
      </c>
      <c r="N36" s="29">
        <f>+'P2 Presupuesto Aprobado-Ejec '!P37</f>
        <v>0</v>
      </c>
      <c r="O36" s="29">
        <f>+'P2 Presupuesto Aprobado-Ejec '!Q37</f>
        <v>0</v>
      </c>
      <c r="P36" s="29">
        <f>+'P2 Presupuesto Aprobado-Ejec '!R37</f>
        <v>23019581.73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0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986138.6</v>
      </c>
      <c r="I53" s="33">
        <f>+'P2 Presupuesto Aprobado-Ejec '!K54</f>
        <v>251835.6</v>
      </c>
      <c r="J53" s="33">
        <f>+'P2 Presupuesto Aprobado-Ejec '!L54</f>
        <v>0</v>
      </c>
      <c r="K53" s="33">
        <f>+'P2 Presupuesto Aprobado-Ejec '!M54</f>
        <v>0</v>
      </c>
      <c r="L53" s="33">
        <f>+'P2 Presupuesto Aprobado-Ejec '!N54</f>
        <v>0</v>
      </c>
      <c r="M53" s="33">
        <f>+'P2 Presupuesto Aprobado-Ejec '!O54</f>
        <v>0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1237974.2000000002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0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886064.22</v>
      </c>
      <c r="I54" s="29">
        <f>+'P2 Presupuesto Aprobado-Ejec '!K55</f>
        <v>105551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0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991615.22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0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100074.38</v>
      </c>
      <c r="I56" s="29">
        <f>+'P2 Presupuesto Aprobado-Ejec '!K57</f>
        <v>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0</v>
      </c>
      <c r="M56" s="29">
        <f>+'P2 Presupuesto Aprobado-Ejec '!O57</f>
        <v>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100074.38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146284.6</v>
      </c>
      <c r="J57" s="29">
        <f>+'P2 Presupuesto Aprobado-Ejec '!L59</f>
        <v>0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146284.6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50427125.129999995</v>
      </c>
      <c r="F75" s="28">
        <f t="shared" si="18"/>
        <v>39046299.129999995</v>
      </c>
      <c r="G75" s="28">
        <f t="shared" si="18"/>
        <v>34737592.299999997</v>
      </c>
      <c r="H75" s="28">
        <f t="shared" si="18"/>
        <v>39739281.399999999</v>
      </c>
      <c r="I75" s="28">
        <f t="shared" si="18"/>
        <v>55039137.420000002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238721058.59999996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50427125.129999995</v>
      </c>
      <c r="F84" s="9">
        <f t="shared" si="19"/>
        <v>39046299.129999995</v>
      </c>
      <c r="G84" s="9">
        <f t="shared" si="19"/>
        <v>34737592.299999997</v>
      </c>
      <c r="H84" s="9">
        <f t="shared" si="19"/>
        <v>39739281.399999999</v>
      </c>
      <c r="I84" s="9">
        <f t="shared" si="19"/>
        <v>55039137.420000002</v>
      </c>
      <c r="J84" s="9">
        <f t="shared" si="19"/>
        <v>0</v>
      </c>
      <c r="K84" s="9">
        <f t="shared" si="19"/>
        <v>0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238721058.59999996</v>
      </c>
    </row>
    <row r="85" spans="3:16" x14ac:dyDescent="0.25">
      <c r="P85" s="6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2022-08-24T12:33:46Z</cp:lastPrinted>
  <dcterms:created xsi:type="dcterms:W3CDTF">2021-07-29T18:58:50Z</dcterms:created>
  <dcterms:modified xsi:type="dcterms:W3CDTF">2022-08-24T12:35:29Z</dcterms:modified>
</cp:coreProperties>
</file>