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/>
  </bookViews>
  <sheets>
    <sheet name="P1 Presupuesto Aprobado" sheetId="1" r:id="rId1"/>
    <sheet name="P2 Presupuesto Aprobado-Ejec " sheetId="2" r:id="rId2"/>
    <sheet name="P3 Ejecucion 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7" i="1"/>
  <c r="E13" i="2"/>
  <c r="E17" i="2"/>
  <c r="E12" i="1" l="1"/>
  <c r="H57" i="2" l="1"/>
  <c r="H58" i="2"/>
  <c r="H59" i="2" s="1"/>
  <c r="H60" i="2" s="1"/>
  <c r="H61" i="2" s="1"/>
  <c r="H62" i="2" s="1"/>
  <c r="H63" i="2" s="1"/>
  <c r="H56" i="2"/>
  <c r="G57" i="2"/>
  <c r="G58" i="2"/>
  <c r="G59" i="2" s="1"/>
  <c r="G60" i="2" s="1"/>
  <c r="G61" i="2" s="1"/>
  <c r="G62" i="2" s="1"/>
  <c r="G63" i="2" s="1"/>
  <c r="G56" i="2"/>
  <c r="E19" i="1" l="1"/>
  <c r="E34" i="1"/>
  <c r="D13" i="2" l="1"/>
  <c r="D13" i="1"/>
  <c r="D12" i="1" s="1"/>
  <c r="D76" i="1" s="1"/>
  <c r="E30" i="2"/>
  <c r="E31" i="2"/>
  <c r="E32" i="2"/>
  <c r="E33" i="2"/>
  <c r="E34" i="2"/>
  <c r="E35" i="2"/>
  <c r="E36" i="2"/>
  <c r="E37" i="2"/>
  <c r="E56" i="2"/>
  <c r="E57" i="2"/>
  <c r="E58" i="2"/>
  <c r="E59" i="2"/>
  <c r="E60" i="2"/>
  <c r="E61" i="2"/>
  <c r="E62" i="2"/>
  <c r="E63" i="2"/>
  <c r="E55" i="2"/>
  <c r="E39" i="2"/>
  <c r="E29" i="2"/>
  <c r="E20" i="2"/>
  <c r="E21" i="2"/>
  <c r="E22" i="2"/>
  <c r="E23" i="2"/>
  <c r="E24" i="2"/>
  <c r="E25" i="2"/>
  <c r="E26" i="2"/>
  <c r="E27" i="2"/>
  <c r="E19" i="2"/>
  <c r="E14" i="2"/>
  <c r="E15" i="2"/>
  <c r="E16" i="2"/>
  <c r="E76" i="1"/>
  <c r="E15" i="1"/>
  <c r="E85" i="1" l="1"/>
  <c r="D85" i="1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D57" i="3"/>
  <c r="D58" i="3"/>
  <c r="D56" i="3"/>
  <c r="D55" i="3"/>
  <c r="D54" i="3"/>
  <c r="E38" i="3"/>
  <c r="F38" i="3"/>
  <c r="G38" i="3"/>
  <c r="H38" i="3"/>
  <c r="I38" i="3"/>
  <c r="J38" i="3"/>
  <c r="K38" i="3"/>
  <c r="L38" i="3"/>
  <c r="M38" i="3"/>
  <c r="N38" i="3"/>
  <c r="O38" i="3"/>
  <c r="D38" i="3"/>
  <c r="P37" i="3"/>
  <c r="P38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D32" i="3"/>
  <c r="D33" i="3"/>
  <c r="D34" i="3"/>
  <c r="D35" i="3"/>
  <c r="D36" i="3"/>
  <c r="D31" i="3"/>
  <c r="D30" i="3"/>
  <c r="D29" i="3"/>
  <c r="D28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D23" i="3"/>
  <c r="D24" i="3"/>
  <c r="D25" i="3"/>
  <c r="D26" i="3"/>
  <c r="D22" i="3"/>
  <c r="D21" i="3"/>
  <c r="D20" i="3"/>
  <c r="D19" i="3"/>
  <c r="D18" i="3"/>
  <c r="M16" i="3"/>
  <c r="N16" i="3"/>
  <c r="O16" i="3"/>
  <c r="M12" i="3"/>
  <c r="N12" i="3"/>
  <c r="O12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D14" i="3"/>
  <c r="D15" i="3"/>
  <c r="S85" i="2"/>
  <c r="R56" i="2"/>
  <c r="P55" i="3" s="1"/>
  <c r="R57" i="2"/>
  <c r="P56" i="3" s="1"/>
  <c r="R58" i="2"/>
  <c r="P57" i="3" s="1"/>
  <c r="R59" i="2"/>
  <c r="P58" i="3" s="1"/>
  <c r="R60" i="2"/>
  <c r="P59" i="3" s="1"/>
  <c r="R61" i="2"/>
  <c r="P60" i="3" s="1"/>
  <c r="R62" i="2"/>
  <c r="P61" i="3" s="1"/>
  <c r="R63" i="2"/>
  <c r="P62" i="3" s="1"/>
  <c r="R55" i="2"/>
  <c r="P54" i="3" s="1"/>
  <c r="R38" i="2"/>
  <c r="R30" i="2"/>
  <c r="P29" i="3" s="1"/>
  <c r="R31" i="2"/>
  <c r="P30" i="3" s="1"/>
  <c r="R32" i="2"/>
  <c r="P31" i="3" s="1"/>
  <c r="R33" i="2"/>
  <c r="P32" i="3" s="1"/>
  <c r="R34" i="2"/>
  <c r="P33" i="3" s="1"/>
  <c r="R35" i="2"/>
  <c r="P34" i="3" s="1"/>
  <c r="R36" i="2"/>
  <c r="P35" i="3" s="1"/>
  <c r="R37" i="2"/>
  <c r="P36" i="3" s="1"/>
  <c r="R29" i="2"/>
  <c r="P19" i="3"/>
  <c r="P20" i="3"/>
  <c r="P21" i="3"/>
  <c r="P22" i="3"/>
  <c r="P23" i="3"/>
  <c r="P24" i="3"/>
  <c r="P25" i="3"/>
  <c r="P26" i="3"/>
  <c r="P18" i="3"/>
  <c r="R15" i="2"/>
  <c r="R16" i="2"/>
  <c r="L13" i="3"/>
  <c r="L12" i="3"/>
  <c r="E17" i="3" l="1"/>
  <c r="I17" i="3"/>
  <c r="L17" i="3"/>
  <c r="H17" i="3"/>
  <c r="O11" i="3"/>
  <c r="G17" i="3"/>
  <c r="J17" i="3"/>
  <c r="F17" i="3"/>
  <c r="K17" i="3"/>
  <c r="O17" i="3"/>
  <c r="N17" i="3"/>
  <c r="P15" i="3"/>
  <c r="P14" i="3"/>
  <c r="N11" i="3"/>
  <c r="R54" i="2"/>
  <c r="P53" i="3"/>
  <c r="R28" i="2"/>
  <c r="P28" i="3"/>
  <c r="P27" i="3" s="1"/>
  <c r="R18" i="2"/>
  <c r="P17" i="3"/>
  <c r="M17" i="3"/>
  <c r="M11" i="3"/>
  <c r="L16" i="3"/>
  <c r="L11" i="3" s="1"/>
  <c r="D17" i="3"/>
  <c r="K16" i="3" l="1"/>
  <c r="K13" i="3"/>
  <c r="K12" i="3"/>
  <c r="J16" i="3"/>
  <c r="J13" i="3"/>
  <c r="J12" i="3"/>
  <c r="I16" i="3"/>
  <c r="I13" i="3"/>
  <c r="I12" i="3"/>
  <c r="H13" i="3"/>
  <c r="H12" i="3"/>
  <c r="G16" i="3"/>
  <c r="G13" i="3"/>
  <c r="G12" i="3"/>
  <c r="F16" i="3"/>
  <c r="F13" i="3"/>
  <c r="F12" i="3"/>
  <c r="E16" i="3"/>
  <c r="E13" i="3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M75" i="3" s="1"/>
  <c r="M84" i="3" s="1"/>
  <c r="P28" i="2"/>
  <c r="N27" i="3" s="1"/>
  <c r="Q28" i="2"/>
  <c r="O27" i="3" s="1"/>
  <c r="F18" i="2"/>
  <c r="G18" i="2"/>
  <c r="H18" i="2"/>
  <c r="I18" i="2"/>
  <c r="J18" i="2"/>
  <c r="K18" i="2"/>
  <c r="L18" i="2"/>
  <c r="M18" i="2"/>
  <c r="N18" i="2"/>
  <c r="O18" i="2"/>
  <c r="P18" i="2"/>
  <c r="Q18" i="2"/>
  <c r="N12" i="2"/>
  <c r="O12" i="2"/>
  <c r="P12" i="2"/>
  <c r="Q12" i="2"/>
  <c r="L75" i="3" l="1"/>
  <c r="L84" i="3" s="1"/>
  <c r="Q76" i="2"/>
  <c r="Q85" i="2" s="1"/>
  <c r="O75" i="3"/>
  <c r="O84" i="3" s="1"/>
  <c r="N75" i="3"/>
  <c r="N84" i="3" s="1"/>
  <c r="P76" i="2"/>
  <c r="P85" i="2" s="1"/>
  <c r="F11" i="3"/>
  <c r="F75" i="3" s="1"/>
  <c r="F84" i="3" s="1"/>
  <c r="J11" i="3"/>
  <c r="J75" i="3" s="1"/>
  <c r="J84" i="3" s="1"/>
  <c r="O76" i="2"/>
  <c r="O85" i="2" s="1"/>
  <c r="F12" i="2"/>
  <c r="F76" i="2" s="1"/>
  <c r="F85" i="2" s="1"/>
  <c r="I11" i="3"/>
  <c r="I75" i="3" s="1"/>
  <c r="I84" i="3" s="1"/>
  <c r="J12" i="2"/>
  <c r="J76" i="2" s="1"/>
  <c r="H16" i="3"/>
  <c r="H11" i="3" s="1"/>
  <c r="H75" i="3" s="1"/>
  <c r="H84" i="3" s="1"/>
  <c r="D16" i="3"/>
  <c r="R17" i="2"/>
  <c r="D12" i="3"/>
  <c r="G11" i="3"/>
  <c r="G75" i="3" s="1"/>
  <c r="G84" i="3" s="1"/>
  <c r="K11" i="3"/>
  <c r="K75" i="3" s="1"/>
  <c r="K84" i="3" s="1"/>
  <c r="R14" i="2"/>
  <c r="D13" i="3"/>
  <c r="P13" i="3" s="1"/>
  <c r="N76" i="2"/>
  <c r="N85" i="2" s="1"/>
  <c r="M12" i="2"/>
  <c r="M76" i="2" s="1"/>
  <c r="M85" i="2" s="1"/>
  <c r="L12" i="2"/>
  <c r="L76" i="2" s="1"/>
  <c r="L85" i="2" s="1"/>
  <c r="K12" i="2"/>
  <c r="K76" i="2" s="1"/>
  <c r="K85" i="2" s="1"/>
  <c r="I12" i="2"/>
  <c r="I76" i="2" s="1"/>
  <c r="I85" i="2" s="1"/>
  <c r="H12" i="2"/>
  <c r="H76" i="2" s="1"/>
  <c r="H85" i="2" s="1"/>
  <c r="J85" i="2" l="1"/>
  <c r="P16" i="3"/>
  <c r="D11" i="3"/>
  <c r="D75" i="3" s="1"/>
  <c r="D84" i="3" s="1"/>
  <c r="E54" i="2"/>
  <c r="D54" i="2"/>
  <c r="D38" i="2"/>
  <c r="E28" i="2"/>
  <c r="D28" i="2"/>
  <c r="E18" i="2"/>
  <c r="D18" i="2"/>
  <c r="E12" i="2"/>
  <c r="D12" i="2"/>
  <c r="D76" i="2" l="1"/>
  <c r="E38" i="2"/>
  <c r="E76" i="2" s="1"/>
  <c r="E85" i="2" s="1"/>
  <c r="D85" i="2" l="1"/>
  <c r="E12" i="3"/>
  <c r="R13" i="2"/>
  <c r="R12" i="2" s="1"/>
  <c r="R76" i="2" s="1"/>
  <c r="R85" i="2" s="1"/>
  <c r="G12" i="2"/>
  <c r="G76" i="2" s="1"/>
  <c r="G85" i="2" s="1"/>
  <c r="E11" i="3" l="1"/>
  <c r="E75" i="3" s="1"/>
  <c r="E84" i="3" s="1"/>
  <c r="P12" i="3"/>
  <c r="P11" i="3" s="1"/>
  <c r="P75" i="3" s="1"/>
  <c r="P84" i="3" s="1"/>
</calcChain>
</file>

<file path=xl/sharedStrings.xml><?xml version="1.0" encoding="utf-8"?>
<sst xmlns="http://schemas.openxmlformats.org/spreadsheetml/2006/main" count="281" uniqueCount="102">
  <si>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</si>
  <si>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</si>
  <si>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</si>
  <si>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</si>
  <si>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</si>
  <si>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</si>
  <si>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</si>
  <si>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</si>
  <si>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</si>
  <si>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</si>
  <si>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</si>
  <si>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</si>
  <si>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</si>
  <si>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</si>
  <si>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</si>
  <si>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</si>
  <si>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</si>
  <si>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</si>
  <si>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</si>
  <si>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</si>
  <si>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</si>
  <si>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</si>
  <si>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</si>
  <si>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</si>
  <si>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</si>
  <si>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</si>
  <si>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</si>
  <si>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</si>
  <si>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</si>
  <si>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</si>
  <si>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</si>
  <si>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</si>
  <si>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</si>
  <si>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</si>
  <si>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</si>
  <si>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</si>
  <si>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</si>
  <si>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</si>
  <si>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</si>
  <si>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</si>
  <si>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</si>
  <si>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</si>
  <si>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</si>
  <si>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</si>
  <si>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</si>
  <si>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</si>
  <si>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</si>
  <si>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</si>
  <si>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</si>
  <si>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</si>
  <si>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</si>
  <si>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</si>
  <si>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</si>
  <si>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</si>
  <si>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</si>
  <si>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</si>
  <si>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</si>
  <si>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</si>
  <si>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</si>
  <si>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</si>
  <si>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</si>
  <si>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</si>
  <si>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</si>
  <si>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</si>
  <si>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</si>
  <si>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</si>
  <si>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</si>
  <si>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</si>
  <si>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</si>
  <si>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</si>
  <si>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</si>
  <si>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</si>
  <si>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</si>
  <si>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</si>
  <si>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</si>
  <si>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</si>
  <si>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</si>
  <si>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</si>
  <si>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</si>
  <si>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</si>
  <si>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</si>
  <si>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</si>
  <si>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</si>
  <si>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</si>
  <si>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</si>
  <si>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</si>
  <si>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</si>
  <si>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</si>
  <si>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</si>
  <si>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</si>
  <si>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</si>
  <si>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</si>
  <si>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</si>
  <si>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</si>
  <si>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</si>
  <si>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</si>
  <si>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</si>
  <si>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</si>
  <si>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HOSPITAL TRAUMATOLOGICO Y QUIRURGICO PROFESOR JUAN BOSCH</t>
  </si>
  <si>
    <t>SERVICIO NACIONAL DE SALUD</t>
  </si>
  <si>
    <t>fuente (SIGEF)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</si>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</sst>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  <numFmt numFmtId="167" formatCode="_(* #,##0_);_(* \(#,##0\);_(* &quot;-&quot;??_);_(@_)"/>
    <numFmt numFmtId="168" formatCode="_-* #.##0.0\ _€_-;\-* #.##0.0\ _€_-;_-* &quot;-&quot;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43" fontId="3" fillId="2" borderId="2" xfId="0" applyNumberFormat="1" applyFont="1" applyFill="1" applyBorder="1"/>
    <xf numFmtId="167" fontId="0" fillId="0" borderId="0" xfId="0" applyNumberForma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8" fontId="0" fillId="3" borderId="0" xfId="0" applyNumberFormat="1" applyFill="1"/>
    <xf numFmtId="4" fontId="0" fillId="3" borderId="0" xfId="0" applyNumberFormat="1" applyFill="1"/>
    <xf numFmtId="0" fontId="8" fillId="0" borderId="0" xfId="0" applyFont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600076</xdr:colOff>
      <xdr:row>2</xdr:row>
      <xdr:rowOff>180976</xdr:rowOff>
    </xdr:from>
    <xdr:to>
      <xdr:col>2</xdr:col>
      <xdr:colOff>1543050</xdr:colOff>
      <xdr:row>5</xdr:row>
      <xdr:rowOff>0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6" y="5619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2</xdr:row>
      <xdr:rowOff>123825</xdr:rowOff>
    </xdr:from>
    <xdr:to>
      <xdr:col>5</xdr:col>
      <xdr:colOff>114300</xdr:colOff>
      <xdr:row>4</xdr:row>
      <xdr:rowOff>190500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04825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666751</xdr:colOff>
      <xdr:row>2</xdr:row>
      <xdr:rowOff>171450</xdr:rowOff>
    </xdr:from>
    <xdr:to>
      <xdr:col>17</xdr:col>
      <xdr:colOff>438152</xdr:colOff>
      <xdr:row>5</xdr:row>
      <xdr:rowOff>38100</xdr:rowOff>
    </xdr:to>
    <xdr:pic>
      <xdr:nvPicPr>
        <xdr:cNvPr id="6" name="5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152400</xdr:rowOff>
    </xdr:from>
    <xdr:to>
      <xdr:col>2</xdr:col>
      <xdr:colOff>1714499</xdr:colOff>
      <xdr:row>4</xdr:row>
      <xdr:rowOff>171449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653143</xdr:colOff>
      <xdr:row>2</xdr:row>
      <xdr:rowOff>171450</xdr:rowOff>
    </xdr:from>
    <xdr:to>
      <xdr:col>15</xdr:col>
      <xdr:colOff>666750</xdr:colOff>
      <xdr:row>5</xdr:row>
      <xdr:rowOff>23132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0" y="552450"/>
          <a:ext cx="2612571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219075</xdr:rowOff>
    </xdr:from>
    <xdr:to>
      <xdr:col>2</xdr:col>
      <xdr:colOff>1724024</xdr:colOff>
      <xdr:row>5</xdr:row>
      <xdr:rowOff>23131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topLeftCell="A73" workbookViewId="0">
      <selection activeCell="E86" sqref="E8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style="29" customWidth="1"/>
    <col min="6" max="6" width="18.140625" customWidth="1"/>
  </cols>
  <sheetData>
    <row r="3" spans="2:16" ht="28.5" customHeight="1" x14ac:dyDescent="0.25">
      <c r="C3" s="52" t="s">
        <v>99</v>
      </c>
      <c r="D3" s="53"/>
      <c r="E3" s="53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98</v>
      </c>
      <c r="D4" s="51"/>
      <c r="E4" s="51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101</v>
      </c>
      <c r="D5" s="57"/>
      <c r="E5" s="57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76</v>
      </c>
      <c r="D6" s="55"/>
      <c r="E6" s="55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77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x14ac:dyDescent="0.25">
      <c r="C8" s="3"/>
      <c r="D8" s="4"/>
      <c r="E8" s="4"/>
      <c r="F8" s="8"/>
    </row>
    <row r="9" spans="2:16" ht="15" customHeight="1" x14ac:dyDescent="0.25">
      <c r="C9" s="45" t="s">
        <v>66</v>
      </c>
      <c r="D9" s="46" t="s">
        <v>94</v>
      </c>
      <c r="E9" s="48" t="s">
        <v>93</v>
      </c>
      <c r="F9" s="8"/>
    </row>
    <row r="10" spans="2:16" x14ac:dyDescent="0.25">
      <c r="C10" s="45"/>
      <c r="D10" s="47"/>
      <c r="E10" s="49"/>
      <c r="F10" s="8"/>
    </row>
    <row r="11" spans="2:16" x14ac:dyDescent="0.25">
      <c r="C11" s="1" t="s">
        <v>0</v>
      </c>
      <c r="D11" s="2"/>
      <c r="E11" s="28"/>
      <c r="F11" s="8"/>
    </row>
    <row r="12" spans="2:16" x14ac:dyDescent="0.25">
      <c r="C12" s="3" t="s">
        <v>1</v>
      </c>
      <c r="D12" s="4">
        <f>+D13+D14+D15+D16+D17</f>
        <v>394519645</v>
      </c>
      <c r="E12" s="4">
        <f>+E13+E14+E15+E16+E17</f>
        <v>398736456.58999997</v>
      </c>
      <c r="F12" s="42"/>
    </row>
    <row r="13" spans="2:16" x14ac:dyDescent="0.25">
      <c r="C13" s="5" t="s">
        <v>2</v>
      </c>
      <c r="D13" s="6">
        <f>331018133+18900000</f>
        <v>349918133</v>
      </c>
      <c r="E13" s="29">
        <f>+D13+3408258.96+284021.58</f>
        <v>353610413.53999996</v>
      </c>
      <c r="F13" s="43"/>
    </row>
    <row r="14" spans="2:16" x14ac:dyDescent="0.25">
      <c r="C14" s="5" t="s">
        <v>3</v>
      </c>
      <c r="D14" s="6">
        <v>510600</v>
      </c>
      <c r="E14" s="29">
        <v>510600</v>
      </c>
      <c r="F14" s="8"/>
    </row>
    <row r="15" spans="2:16" x14ac:dyDescent="0.25">
      <c r="C15" s="5" t="s">
        <v>4</v>
      </c>
      <c r="D15" s="6">
        <v>1100000</v>
      </c>
      <c r="E15" s="29">
        <f>+D15</f>
        <v>1100000</v>
      </c>
      <c r="F15" s="8"/>
    </row>
    <row r="16" spans="2:16" x14ac:dyDescent="0.25">
      <c r="C16" s="5" t="s">
        <v>5</v>
      </c>
      <c r="D16" s="6">
        <v>0</v>
      </c>
      <c r="E16" s="29">
        <v>0</v>
      </c>
      <c r="F16" s="8"/>
    </row>
    <row r="17" spans="3:6" x14ac:dyDescent="0.25">
      <c r="C17" s="5" t="s">
        <v>6</v>
      </c>
      <c r="D17" s="6">
        <v>42990912</v>
      </c>
      <c r="E17" s="29">
        <f>42990912+239405.96+239734.33+45390.76</f>
        <v>43515443.049999997</v>
      </c>
      <c r="F17" s="8"/>
    </row>
    <row r="18" spans="3:6" x14ac:dyDescent="0.25">
      <c r="C18" s="3" t="s">
        <v>7</v>
      </c>
      <c r="D18" s="4">
        <v>39116000</v>
      </c>
      <c r="E18" s="4">
        <v>39116000</v>
      </c>
      <c r="F18" s="8"/>
    </row>
    <row r="19" spans="3:6" x14ac:dyDescent="0.25">
      <c r="C19" s="5" t="s">
        <v>8</v>
      </c>
      <c r="D19" s="40">
        <v>4750000</v>
      </c>
      <c r="E19" s="29">
        <f>4750000+100000</f>
        <v>4850000</v>
      </c>
    </row>
    <row r="20" spans="3:6" x14ac:dyDescent="0.25">
      <c r="C20" s="5" t="s">
        <v>9</v>
      </c>
      <c r="D20" s="40">
        <v>4100000</v>
      </c>
      <c r="E20" s="29">
        <v>4100000</v>
      </c>
    </row>
    <row r="21" spans="3:6" x14ac:dyDescent="0.25">
      <c r="C21" s="5" t="s">
        <v>10</v>
      </c>
      <c r="D21" s="40">
        <v>600000</v>
      </c>
      <c r="E21" s="29">
        <v>600000</v>
      </c>
    </row>
    <row r="22" spans="3:6" x14ac:dyDescent="0.25">
      <c r="C22" s="5" t="s">
        <v>11</v>
      </c>
      <c r="D22" s="40">
        <v>0</v>
      </c>
      <c r="E22" s="29">
        <v>0</v>
      </c>
    </row>
    <row r="23" spans="3:6" x14ac:dyDescent="0.25">
      <c r="C23" s="5" t="s">
        <v>12</v>
      </c>
      <c r="D23" s="40">
        <v>5950000</v>
      </c>
      <c r="E23" s="29">
        <v>5950000</v>
      </c>
    </row>
    <row r="24" spans="3:6" x14ac:dyDescent="0.25">
      <c r="C24" s="5" t="s">
        <v>13</v>
      </c>
      <c r="D24" s="40">
        <v>2000000</v>
      </c>
      <c r="E24" s="29">
        <v>2000000</v>
      </c>
    </row>
    <row r="25" spans="3:6" x14ac:dyDescent="0.25">
      <c r="C25" s="5" t="s">
        <v>14</v>
      </c>
      <c r="D25" s="40">
        <v>11966000</v>
      </c>
      <c r="E25" s="29">
        <v>11966000</v>
      </c>
    </row>
    <row r="26" spans="3:6" x14ac:dyDescent="0.25">
      <c r="C26" s="5" t="s">
        <v>15</v>
      </c>
      <c r="D26" s="40">
        <v>8950000</v>
      </c>
      <c r="E26" s="29">
        <v>8950000</v>
      </c>
    </row>
    <row r="27" spans="3:6" x14ac:dyDescent="0.25">
      <c r="C27" s="5" t="s">
        <v>16</v>
      </c>
      <c r="D27" s="40">
        <v>800000</v>
      </c>
      <c r="E27" s="29">
        <v>800000</v>
      </c>
    </row>
    <row r="28" spans="3:6" x14ac:dyDescent="0.25">
      <c r="C28" s="3" t="s">
        <v>17</v>
      </c>
      <c r="D28" s="4">
        <v>269858945</v>
      </c>
      <c r="E28" s="4">
        <v>269858945</v>
      </c>
    </row>
    <row r="29" spans="3:6" x14ac:dyDescent="0.25">
      <c r="C29" s="5" t="s">
        <v>18</v>
      </c>
      <c r="D29" s="40">
        <v>15575000</v>
      </c>
      <c r="E29" s="29">
        <v>15575000</v>
      </c>
    </row>
    <row r="30" spans="3:6" x14ac:dyDescent="0.25">
      <c r="C30" s="5" t="s">
        <v>19</v>
      </c>
      <c r="D30" s="40">
        <v>755000</v>
      </c>
      <c r="E30" s="29">
        <v>755000</v>
      </c>
    </row>
    <row r="31" spans="3:6" x14ac:dyDescent="0.25">
      <c r="C31" s="5" t="s">
        <v>20</v>
      </c>
      <c r="D31" s="40">
        <v>18992345</v>
      </c>
      <c r="E31" s="29">
        <v>18992345</v>
      </c>
    </row>
    <row r="32" spans="3:6" x14ac:dyDescent="0.25">
      <c r="C32" s="5" t="s">
        <v>21</v>
      </c>
      <c r="D32" s="40">
        <v>110000000</v>
      </c>
      <c r="E32" s="29">
        <v>110000000</v>
      </c>
    </row>
    <row r="33" spans="3:5" x14ac:dyDescent="0.25">
      <c r="C33" s="5" t="s">
        <v>22</v>
      </c>
      <c r="D33" s="40">
        <v>6235200</v>
      </c>
      <c r="E33" s="29">
        <v>6235200</v>
      </c>
    </row>
    <row r="34" spans="3:5" x14ac:dyDescent="0.25">
      <c r="C34" s="5" t="s">
        <v>23</v>
      </c>
      <c r="D34" s="40">
        <v>6621400</v>
      </c>
      <c r="E34" s="29">
        <f>6621400-400000+300000</f>
        <v>6521400</v>
      </c>
    </row>
    <row r="35" spans="3:5" x14ac:dyDescent="0.25">
      <c r="C35" s="5" t="s">
        <v>24</v>
      </c>
      <c r="D35" s="40">
        <v>76730000</v>
      </c>
      <c r="E35" s="29">
        <v>76730000</v>
      </c>
    </row>
    <row r="36" spans="3:5" x14ac:dyDescent="0.25">
      <c r="C36" s="5" t="s">
        <v>25</v>
      </c>
      <c r="D36" s="40">
        <v>0</v>
      </c>
      <c r="E36" s="29">
        <v>0</v>
      </c>
    </row>
    <row r="37" spans="3:5" x14ac:dyDescent="0.25">
      <c r="C37" s="5" t="s">
        <v>26</v>
      </c>
      <c r="D37" s="40">
        <v>34950000</v>
      </c>
      <c r="E37" s="29">
        <v>34950000</v>
      </c>
    </row>
    <row r="38" spans="3:5" x14ac:dyDescent="0.25">
      <c r="C38" s="3" t="s">
        <v>27</v>
      </c>
      <c r="D38" s="30">
        <v>900000</v>
      </c>
      <c r="E38" s="30">
        <v>900000</v>
      </c>
    </row>
    <row r="39" spans="3:5" x14ac:dyDescent="0.25">
      <c r="C39" s="5" t="s">
        <v>28</v>
      </c>
      <c r="D39" s="40">
        <v>900000</v>
      </c>
      <c r="E39" s="29">
        <v>900000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3" t="s">
        <v>36</v>
      </c>
      <c r="D47" s="4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3" t="s">
        <v>43</v>
      </c>
      <c r="D54" s="4">
        <v>65864370</v>
      </c>
      <c r="E54" s="4">
        <v>65864370</v>
      </c>
    </row>
    <row r="55" spans="3:5" x14ac:dyDescent="0.25">
      <c r="C55" s="5" t="s">
        <v>44</v>
      </c>
      <c r="D55" s="40">
        <v>11034500</v>
      </c>
      <c r="E55" s="29">
        <v>11034500</v>
      </c>
    </row>
    <row r="56" spans="3:5" x14ac:dyDescent="0.25">
      <c r="C56" s="5" t="s">
        <v>45</v>
      </c>
      <c r="D56" s="40">
        <v>200000</v>
      </c>
      <c r="E56" s="29">
        <v>200000</v>
      </c>
    </row>
    <row r="57" spans="3:5" x14ac:dyDescent="0.25">
      <c r="C57" s="5" t="s">
        <v>46</v>
      </c>
      <c r="D57" s="40">
        <v>33975200</v>
      </c>
      <c r="E57" s="29">
        <v>33975200</v>
      </c>
    </row>
    <row r="58" spans="3:5" x14ac:dyDescent="0.25">
      <c r="C58" s="5" t="s">
        <v>47</v>
      </c>
      <c r="D58" s="40">
        <v>3500000</v>
      </c>
      <c r="E58" s="29">
        <v>3500000</v>
      </c>
    </row>
    <row r="59" spans="3:5" x14ac:dyDescent="0.25">
      <c r="C59" s="5" t="s">
        <v>48</v>
      </c>
      <c r="D59" s="40">
        <v>3600000</v>
      </c>
      <c r="E59" s="29">
        <v>3600000</v>
      </c>
    </row>
    <row r="60" spans="3:5" x14ac:dyDescent="0.25">
      <c r="C60" s="5" t="s">
        <v>49</v>
      </c>
      <c r="D60" s="40">
        <v>0</v>
      </c>
      <c r="E60" s="29">
        <v>0</v>
      </c>
    </row>
    <row r="61" spans="3:5" x14ac:dyDescent="0.25">
      <c r="C61" s="5" t="s">
        <v>50</v>
      </c>
      <c r="D61" s="40">
        <v>0</v>
      </c>
      <c r="E61" s="29">
        <v>0</v>
      </c>
    </row>
    <row r="62" spans="3:5" x14ac:dyDescent="0.25">
      <c r="C62" s="5" t="s">
        <v>51</v>
      </c>
      <c r="D62" s="40">
        <v>0</v>
      </c>
      <c r="E62" s="29">
        <v>0</v>
      </c>
    </row>
    <row r="63" spans="3:5" x14ac:dyDescent="0.25">
      <c r="C63" s="5" t="s">
        <v>52</v>
      </c>
      <c r="D63" s="41">
        <v>13554670</v>
      </c>
      <c r="E63" s="29">
        <v>13554670</v>
      </c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f>+D38+D28+D18+D12+D54</f>
        <v>770258960</v>
      </c>
      <c r="E76" s="2">
        <f>+E38+E28+E18+E12+E54</f>
        <v>774475771.58999991</v>
      </c>
    </row>
    <row r="77" spans="3:5" x14ac:dyDescent="0.25">
      <c r="C77" s="3" t="s">
        <v>68</v>
      </c>
      <c r="D77" s="4"/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3" t="s">
        <v>71</v>
      </c>
      <c r="D80" s="4"/>
    </row>
    <row r="81" spans="3:5" x14ac:dyDescent="0.25">
      <c r="C81" s="5" t="s">
        <v>72</v>
      </c>
      <c r="D81" s="6"/>
    </row>
    <row r="82" spans="3:5" x14ac:dyDescent="0.25">
      <c r="C82" s="5" t="s">
        <v>73</v>
      </c>
      <c r="D82" s="6"/>
    </row>
    <row r="83" spans="3:5" x14ac:dyDescent="0.25">
      <c r="C83" s="3" t="s">
        <v>74</v>
      </c>
      <c r="D83" s="4"/>
    </row>
    <row r="84" spans="3:5" x14ac:dyDescent="0.25">
      <c r="C84" s="5" t="s">
        <v>75</v>
      </c>
      <c r="D84" s="6"/>
    </row>
    <row r="85" spans="3:5" x14ac:dyDescent="0.25">
      <c r="C85" s="10" t="s">
        <v>65</v>
      </c>
      <c r="D85" s="9">
        <f>+D76</f>
        <v>770258960</v>
      </c>
      <c r="E85" s="9">
        <f>+E76</f>
        <v>774475771.58999991</v>
      </c>
    </row>
    <row r="86" spans="3:5" x14ac:dyDescent="0.25">
      <c r="C86" s="5" t="s">
        <v>100</v>
      </c>
      <c r="D86" s="31"/>
    </row>
    <row r="87" spans="3:5" ht="26.25" customHeight="1" x14ac:dyDescent="0.25"/>
    <row r="88" spans="3:5" ht="33.75" customHeight="1" x14ac:dyDescent="0.25"/>
    <row r="90" spans="3:5" ht="15.75" thickBot="1" x14ac:dyDescent="0.3"/>
    <row r="91" spans="3:5" ht="15.75" thickBot="1" x14ac:dyDescent="0.3">
      <c r="C91" s="27" t="s">
        <v>95</v>
      </c>
    </row>
    <row r="92" spans="3:5" ht="30.75" thickBot="1" x14ac:dyDescent="0.3">
      <c r="C92" s="25" t="s">
        <v>96</v>
      </c>
    </row>
    <row r="93" spans="3:5" ht="45.75" thickBot="1" x14ac:dyDescent="0.3">
      <c r="C93" s="26" t="s">
        <v>97</v>
      </c>
    </row>
  </sheetData>
  <mergeCells count="8">
    <mergeCell ref="C9:C10"/>
    <mergeCell ref="D9:D10"/>
    <mergeCell ref="E9:E10"/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9"/>
  <sheetViews>
    <sheetView showGridLines="0" topLeftCell="D49" workbookViewId="0">
      <selection activeCell="L76" sqref="L76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29" customWidth="1"/>
    <col min="5" max="5" width="16.7109375" style="29" customWidth="1"/>
    <col min="6" max="8" width="14.140625" style="29" customWidth="1"/>
    <col min="9" max="9" width="14.28515625" style="29" customWidth="1"/>
    <col min="10" max="10" width="14.140625" style="29" customWidth="1"/>
    <col min="11" max="11" width="14.42578125" style="29" customWidth="1"/>
    <col min="12" max="12" width="15" style="29" customWidth="1"/>
    <col min="13" max="13" width="14" style="29" customWidth="1"/>
    <col min="14" max="14" width="14.5703125" style="29" customWidth="1"/>
    <col min="15" max="15" width="13.7109375" style="29" customWidth="1"/>
    <col min="16" max="16" width="14.5703125" customWidth="1"/>
    <col min="17" max="17" width="13.85546875" customWidth="1"/>
    <col min="18" max="18" width="15.28515625" customWidth="1"/>
  </cols>
  <sheetData>
    <row r="3" spans="3:19" ht="28.5" customHeight="1" x14ac:dyDescent="0.25">
      <c r="C3" s="52" t="s">
        <v>99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9" ht="21" customHeight="1" x14ac:dyDescent="0.25">
      <c r="C4" s="50" t="s">
        <v>98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3:19" ht="15.75" x14ac:dyDescent="0.25">
      <c r="C5" s="56" t="s">
        <v>101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3:19" ht="15.75" customHeight="1" x14ac:dyDescent="0.25">
      <c r="C6" s="54" t="s">
        <v>92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3:19" ht="15.75" customHeight="1" x14ac:dyDescent="0.25">
      <c r="C7" s="55" t="s">
        <v>77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spans="3:19" ht="25.5" customHeight="1" x14ac:dyDescent="0.25">
      <c r="C9" s="45" t="s">
        <v>66</v>
      </c>
      <c r="D9" s="48" t="s">
        <v>94</v>
      </c>
      <c r="E9" s="48" t="s">
        <v>93</v>
      </c>
      <c r="F9" s="58" t="s">
        <v>91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3:19" x14ac:dyDescent="0.25">
      <c r="C10" s="45"/>
      <c r="D10" s="49"/>
      <c r="E10" s="49"/>
      <c r="F10" s="35" t="s">
        <v>79</v>
      </c>
      <c r="G10" s="35" t="s">
        <v>80</v>
      </c>
      <c r="H10" s="35" t="s">
        <v>81</v>
      </c>
      <c r="I10" s="35" t="s">
        <v>82</v>
      </c>
      <c r="J10" s="36" t="s">
        <v>83</v>
      </c>
      <c r="K10" s="35" t="s">
        <v>84</v>
      </c>
      <c r="L10" s="36" t="s">
        <v>85</v>
      </c>
      <c r="M10" s="35" t="s">
        <v>86</v>
      </c>
      <c r="N10" s="35" t="s">
        <v>87</v>
      </c>
      <c r="O10" s="35" t="s">
        <v>88</v>
      </c>
      <c r="P10" s="16" t="s">
        <v>89</v>
      </c>
      <c r="Q10" s="17" t="s">
        <v>90</v>
      </c>
      <c r="R10" s="16" t="s">
        <v>78</v>
      </c>
    </row>
    <row r="11" spans="3:19" x14ac:dyDescent="0.25">
      <c r="C11" s="1" t="s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"/>
      <c r="Q11" s="2"/>
      <c r="R11" s="2"/>
    </row>
    <row r="12" spans="3:19" x14ac:dyDescent="0.25">
      <c r="C12" s="3" t="s">
        <v>1</v>
      </c>
      <c r="D12" s="33">
        <f>+D13+D14+D15+D16+D17</f>
        <v>394519645</v>
      </c>
      <c r="E12" s="33">
        <f>+E13+E14+E15+E16+E17</f>
        <v>398736456.58999997</v>
      </c>
      <c r="F12" s="33">
        <f t="shared" ref="F12:R12" si="0">+F13+F14+F15+F16+F17</f>
        <v>26454625.149999999</v>
      </c>
      <c r="G12" s="33">
        <f t="shared" si="0"/>
        <v>26177890.5</v>
      </c>
      <c r="H12" s="33">
        <f t="shared" si="0"/>
        <v>33106204.129999999</v>
      </c>
      <c r="I12" s="33">
        <f t="shared" si="0"/>
        <v>25184178.689999998</v>
      </c>
      <c r="J12" s="33">
        <f t="shared" si="0"/>
        <v>28613966.84</v>
      </c>
      <c r="K12" s="33">
        <f t="shared" si="0"/>
        <v>26533670.32</v>
      </c>
      <c r="L12" s="33">
        <f t="shared" si="0"/>
        <v>26640380.859999999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192710916.48999998</v>
      </c>
    </row>
    <row r="13" spans="3:19" x14ac:dyDescent="0.25">
      <c r="C13" s="5" t="s">
        <v>2</v>
      </c>
      <c r="D13" s="6">
        <f>+'P1 Presupuesto Aprobado'!D13</f>
        <v>349918133</v>
      </c>
      <c r="E13" s="29">
        <f>+D13+3408258.96+284021.58</f>
        <v>353610413.53999996</v>
      </c>
      <c r="F13" s="29">
        <v>22897494.25</v>
      </c>
      <c r="G13" s="29">
        <v>22657525.609999999</v>
      </c>
      <c r="H13" s="29">
        <v>29602356.899999999</v>
      </c>
      <c r="I13" s="29">
        <v>21796444.039999999</v>
      </c>
      <c r="J13" s="29">
        <v>24914933.719999999</v>
      </c>
      <c r="K13" s="29">
        <v>22967148.690000001</v>
      </c>
      <c r="L13" s="29">
        <v>23059637</v>
      </c>
      <c r="P13" s="29"/>
      <c r="Q13" s="29"/>
      <c r="R13" s="29">
        <f>+F13+G13+H13+I13+J13+K13+L13+M13+N13+O13+P13+Q13</f>
        <v>167895540.20999998</v>
      </c>
    </row>
    <row r="14" spans="3:19" x14ac:dyDescent="0.25">
      <c r="C14" s="5" t="s">
        <v>3</v>
      </c>
      <c r="D14" s="6">
        <v>510600</v>
      </c>
      <c r="E14" s="29">
        <f t="shared" ref="E14:E16" si="1">+D14</f>
        <v>510600</v>
      </c>
      <c r="F14" s="29">
        <v>42550</v>
      </c>
      <c r="G14" s="32">
        <v>42550</v>
      </c>
      <c r="H14" s="29">
        <v>42550</v>
      </c>
      <c r="I14" s="29">
        <v>42550</v>
      </c>
      <c r="J14" s="29">
        <v>42550</v>
      </c>
      <c r="K14" s="29">
        <v>42550</v>
      </c>
      <c r="L14" s="29">
        <v>42550</v>
      </c>
      <c r="P14" s="29"/>
      <c r="Q14" s="29"/>
      <c r="R14" s="29">
        <f t="shared" ref="R14:R37" si="2">+F14+G14+H14+I14+J14+K14+L14+M14+N14+O14+P14+Q14</f>
        <v>297850</v>
      </c>
    </row>
    <row r="15" spans="3:19" x14ac:dyDescent="0.25">
      <c r="C15" s="5" t="s">
        <v>4</v>
      </c>
      <c r="D15" s="6">
        <v>1100000</v>
      </c>
      <c r="E15" s="29">
        <f t="shared" si="1"/>
        <v>1100000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P15" s="29"/>
      <c r="Q15" s="29"/>
      <c r="R15" s="29">
        <f t="shared" si="2"/>
        <v>0</v>
      </c>
      <c r="S15" s="18"/>
    </row>
    <row r="16" spans="3:19" x14ac:dyDescent="0.25">
      <c r="C16" s="5" t="s">
        <v>5</v>
      </c>
      <c r="D16" s="6">
        <v>0</v>
      </c>
      <c r="E16" s="29">
        <f t="shared" si="1"/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P16" s="29"/>
      <c r="Q16" s="29"/>
      <c r="R16" s="29">
        <f t="shared" si="2"/>
        <v>0</v>
      </c>
    </row>
    <row r="17" spans="3:18" x14ac:dyDescent="0.25">
      <c r="C17" s="5" t="s">
        <v>6</v>
      </c>
      <c r="D17" s="6">
        <v>42990912</v>
      </c>
      <c r="E17" s="29">
        <f>+D17+239405.96+239734.33+45390.76</f>
        <v>43515443.049999997</v>
      </c>
      <c r="F17" s="29">
        <v>3514580.9</v>
      </c>
      <c r="G17" s="29">
        <v>3477814.89</v>
      </c>
      <c r="H17" s="29">
        <v>3461297.23</v>
      </c>
      <c r="I17" s="29">
        <v>3345184.65</v>
      </c>
      <c r="J17" s="29">
        <v>3656483.12</v>
      </c>
      <c r="K17" s="29">
        <v>3523971.63</v>
      </c>
      <c r="L17" s="29">
        <v>3538193.86</v>
      </c>
      <c r="P17" s="29"/>
      <c r="Q17" s="29"/>
      <c r="R17" s="29">
        <f t="shared" si="2"/>
        <v>24517526.279999997</v>
      </c>
    </row>
    <row r="18" spans="3:18" x14ac:dyDescent="0.25">
      <c r="C18" s="3" t="s">
        <v>7</v>
      </c>
      <c r="D18" s="33">
        <f>+D19+D20+D21+D22+D23+D24+D25+D26+D27</f>
        <v>39116000</v>
      </c>
      <c r="E18" s="33">
        <f>+E19+E20+E21+E22+E23+E24+E25+E26+E27</f>
        <v>39116000</v>
      </c>
      <c r="F18" s="33">
        <f t="shared" ref="F18:R18" si="3">+F19+F20+F21+F22+F23+F24+F25+F26+F27</f>
        <v>0</v>
      </c>
      <c r="G18" s="33">
        <f t="shared" si="3"/>
        <v>1513276.71</v>
      </c>
      <c r="H18" s="33">
        <f t="shared" si="3"/>
        <v>456000</v>
      </c>
      <c r="I18" s="33">
        <f t="shared" si="3"/>
        <v>1087133.43</v>
      </c>
      <c r="J18" s="33">
        <f t="shared" si="3"/>
        <v>2314562.33</v>
      </c>
      <c r="K18" s="33">
        <f t="shared" si="3"/>
        <v>2280329.46</v>
      </c>
      <c r="L18" s="33">
        <f t="shared" si="3"/>
        <v>1381284.28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4">
        <f t="shared" si="3"/>
        <v>0</v>
      </c>
    </row>
    <row r="19" spans="3:18" x14ac:dyDescent="0.25">
      <c r="C19" s="5" t="s">
        <v>8</v>
      </c>
      <c r="D19" s="40">
        <v>4750000</v>
      </c>
      <c r="E19" s="29">
        <f>+D19</f>
        <v>4750000</v>
      </c>
      <c r="F19" s="29">
        <v>0</v>
      </c>
      <c r="G19" s="29">
        <v>477047.97</v>
      </c>
      <c r="H19" s="29">
        <v>0</v>
      </c>
      <c r="I19" s="29">
        <v>285519.43</v>
      </c>
      <c r="J19" s="29">
        <v>27952.35</v>
      </c>
      <c r="K19" s="29">
        <v>0</v>
      </c>
      <c r="L19" s="29">
        <v>748886.98</v>
      </c>
      <c r="P19" s="29"/>
      <c r="Q19" s="29"/>
      <c r="R19" s="29"/>
    </row>
    <row r="20" spans="3:18" x14ac:dyDescent="0.25">
      <c r="C20" s="5" t="s">
        <v>9</v>
      </c>
      <c r="D20" s="40">
        <v>4100000</v>
      </c>
      <c r="E20" s="29">
        <f t="shared" ref="E20:E37" si="4">+D20</f>
        <v>4100000</v>
      </c>
      <c r="F20" s="29">
        <v>0</v>
      </c>
      <c r="G20" s="29">
        <v>378500</v>
      </c>
      <c r="H20" s="29">
        <v>0</v>
      </c>
      <c r="I20" s="29">
        <v>175000</v>
      </c>
      <c r="J20" s="29">
        <v>350000</v>
      </c>
      <c r="K20" s="29">
        <v>24800</v>
      </c>
      <c r="L20" s="29">
        <v>188000</v>
      </c>
      <c r="P20" s="29"/>
      <c r="Q20" s="29"/>
      <c r="R20" s="29"/>
    </row>
    <row r="21" spans="3:18" x14ac:dyDescent="0.25">
      <c r="C21" s="5" t="s">
        <v>10</v>
      </c>
      <c r="D21" s="40">
        <v>600000</v>
      </c>
      <c r="E21" s="29">
        <f t="shared" si="4"/>
        <v>600000</v>
      </c>
      <c r="F21" s="29">
        <v>0</v>
      </c>
      <c r="G21" s="29">
        <v>7350</v>
      </c>
      <c r="H21" s="29">
        <v>40650</v>
      </c>
      <c r="I21" s="29">
        <v>28600</v>
      </c>
      <c r="J21" s="29">
        <v>23950</v>
      </c>
      <c r="K21" s="29">
        <v>0</v>
      </c>
      <c r="L21" s="29">
        <v>48800</v>
      </c>
      <c r="P21" s="29"/>
      <c r="Q21" s="29"/>
      <c r="R21" s="29"/>
    </row>
    <row r="22" spans="3:18" x14ac:dyDescent="0.25">
      <c r="C22" s="5" t="s">
        <v>11</v>
      </c>
      <c r="D22" s="40">
        <v>0</v>
      </c>
      <c r="E22" s="29">
        <f t="shared" si="4"/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555000</v>
      </c>
      <c r="P22" s="29"/>
      <c r="Q22" s="29"/>
      <c r="R22" s="29"/>
    </row>
    <row r="23" spans="3:18" x14ac:dyDescent="0.25">
      <c r="C23" s="5" t="s">
        <v>12</v>
      </c>
      <c r="D23" s="40">
        <v>5950000</v>
      </c>
      <c r="E23" s="29">
        <f t="shared" si="4"/>
        <v>5950000</v>
      </c>
      <c r="F23" s="29">
        <v>0</v>
      </c>
      <c r="G23" s="29">
        <v>370000</v>
      </c>
      <c r="H23" s="29">
        <v>400350</v>
      </c>
      <c r="I23" s="29">
        <v>206240</v>
      </c>
      <c r="J23" s="29">
        <v>1480710</v>
      </c>
      <c r="K23" s="29">
        <v>575250</v>
      </c>
      <c r="L23" s="29">
        <v>-185000</v>
      </c>
      <c r="P23" s="29"/>
      <c r="Q23" s="29"/>
      <c r="R23" s="29"/>
    </row>
    <row r="24" spans="3:18" x14ac:dyDescent="0.25">
      <c r="C24" s="5" t="s">
        <v>13</v>
      </c>
      <c r="D24" s="40">
        <v>2000000</v>
      </c>
      <c r="E24" s="29">
        <f t="shared" si="4"/>
        <v>2000000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20999.279999999999</v>
      </c>
      <c r="P24" s="29"/>
      <c r="Q24" s="29"/>
      <c r="R24" s="29"/>
    </row>
    <row r="25" spans="3:18" x14ac:dyDescent="0.25">
      <c r="C25" s="5" t="s">
        <v>14</v>
      </c>
      <c r="D25" s="40">
        <v>11966000</v>
      </c>
      <c r="E25" s="29">
        <f t="shared" si="4"/>
        <v>11966000</v>
      </c>
      <c r="F25" s="29">
        <v>0</v>
      </c>
      <c r="G25" s="29">
        <v>143993.95000000001</v>
      </c>
      <c r="H25" s="29">
        <v>0</v>
      </c>
      <c r="I25" s="29">
        <v>0</v>
      </c>
      <c r="J25" s="29">
        <v>89635.98</v>
      </c>
      <c r="K25" s="29">
        <v>285361.86</v>
      </c>
      <c r="L25" s="29">
        <v>50590.02</v>
      </c>
      <c r="P25" s="29"/>
      <c r="Q25" s="29"/>
      <c r="R25" s="29"/>
    </row>
    <row r="26" spans="3:18" x14ac:dyDescent="0.25">
      <c r="C26" s="5" t="s">
        <v>15</v>
      </c>
      <c r="D26" s="40">
        <v>8950000</v>
      </c>
      <c r="E26" s="29">
        <f t="shared" si="4"/>
        <v>8950000</v>
      </c>
      <c r="F26" s="29">
        <v>0</v>
      </c>
      <c r="G26" s="29">
        <v>112135.08</v>
      </c>
      <c r="H26" s="29">
        <v>15000</v>
      </c>
      <c r="I26" s="29">
        <v>312714</v>
      </c>
      <c r="J26" s="29">
        <v>342314</v>
      </c>
      <c r="K26" s="29">
        <v>1394917.6</v>
      </c>
      <c r="L26" s="29">
        <v>-45992</v>
      </c>
      <c r="P26" s="29"/>
      <c r="Q26" s="29"/>
      <c r="R26" s="29"/>
    </row>
    <row r="27" spans="3:18" x14ac:dyDescent="0.25">
      <c r="C27" s="5" t="s">
        <v>16</v>
      </c>
      <c r="D27" s="40">
        <v>800000</v>
      </c>
      <c r="E27" s="29">
        <f t="shared" si="4"/>
        <v>800000</v>
      </c>
      <c r="F27" s="29">
        <v>0</v>
      </c>
      <c r="G27" s="29">
        <v>24249.71</v>
      </c>
      <c r="H27" s="29">
        <v>0</v>
      </c>
      <c r="I27" s="29">
        <v>79060</v>
      </c>
      <c r="J27" s="29">
        <v>0</v>
      </c>
      <c r="K27" s="29">
        <v>0</v>
      </c>
      <c r="L27" s="29">
        <v>0</v>
      </c>
      <c r="P27" s="29"/>
      <c r="Q27" s="29"/>
      <c r="R27" s="29"/>
    </row>
    <row r="28" spans="3:18" x14ac:dyDescent="0.25">
      <c r="C28" s="3" t="s">
        <v>17</v>
      </c>
      <c r="D28" s="33">
        <f>+D29+D30+D31+D32+D33+D34+D35+D36+D37</f>
        <v>269858945</v>
      </c>
      <c r="E28" s="33">
        <f>+E29+E30+E31+E32+E33+E34+E35+E36+E37</f>
        <v>269858945</v>
      </c>
      <c r="F28" s="33">
        <f t="shared" ref="F28:R28" si="5">+F29+F30+F31+F32+F33+F34+F35+F36+F37</f>
        <v>928300</v>
      </c>
      <c r="G28" s="33">
        <f t="shared" si="5"/>
        <v>22735957.919999998</v>
      </c>
      <c r="H28" s="33">
        <f t="shared" si="5"/>
        <v>5484095</v>
      </c>
      <c r="I28" s="33">
        <f t="shared" si="5"/>
        <v>8466280.1799999997</v>
      </c>
      <c r="J28" s="33">
        <f t="shared" si="5"/>
        <v>7824613.629999999</v>
      </c>
      <c r="K28" s="33">
        <f t="shared" si="5"/>
        <v>25973302.039999999</v>
      </c>
      <c r="L28" s="33">
        <f t="shared" si="5"/>
        <v>554569.30000000005</v>
      </c>
      <c r="M28" s="33">
        <f t="shared" si="5"/>
        <v>0</v>
      </c>
      <c r="N28" s="33">
        <f t="shared" si="5"/>
        <v>0</v>
      </c>
      <c r="O28" s="33">
        <f t="shared" si="5"/>
        <v>0</v>
      </c>
      <c r="P28" s="33">
        <f t="shared" si="5"/>
        <v>0</v>
      </c>
      <c r="Q28" s="33">
        <f t="shared" si="5"/>
        <v>0</v>
      </c>
      <c r="R28" s="4">
        <f t="shared" si="5"/>
        <v>71967118.069999993</v>
      </c>
    </row>
    <row r="29" spans="3:18" x14ac:dyDescent="0.25">
      <c r="C29" s="5" t="s">
        <v>18</v>
      </c>
      <c r="D29" s="40">
        <v>15575000</v>
      </c>
      <c r="E29" s="29">
        <f t="shared" si="4"/>
        <v>15575000</v>
      </c>
      <c r="F29" s="29">
        <v>0</v>
      </c>
      <c r="G29" s="29">
        <v>1512379.6</v>
      </c>
      <c r="H29" s="29">
        <v>821156.82</v>
      </c>
      <c r="I29" s="29">
        <v>0</v>
      </c>
      <c r="J29" s="29">
        <v>268937.82</v>
      </c>
      <c r="K29" s="29">
        <v>1535588.7</v>
      </c>
      <c r="L29" s="29">
        <v>0</v>
      </c>
      <c r="P29" s="29"/>
      <c r="Q29" s="29"/>
      <c r="R29" s="29">
        <f t="shared" si="2"/>
        <v>4138062.9399999995</v>
      </c>
    </row>
    <row r="30" spans="3:18" x14ac:dyDescent="0.25">
      <c r="C30" s="5" t="s">
        <v>19</v>
      </c>
      <c r="D30" s="40">
        <v>755000</v>
      </c>
      <c r="E30" s="29">
        <f t="shared" si="4"/>
        <v>755000</v>
      </c>
      <c r="F30" s="29">
        <v>0</v>
      </c>
      <c r="G30" s="29">
        <v>0</v>
      </c>
      <c r="H30" s="29">
        <v>0</v>
      </c>
      <c r="I30" s="29">
        <v>0</v>
      </c>
      <c r="J30" s="29">
        <v>283732.82</v>
      </c>
      <c r="K30" s="29">
        <v>71600</v>
      </c>
      <c r="L30" s="29">
        <v>0</v>
      </c>
      <c r="P30" s="29"/>
      <c r="Q30" s="29"/>
      <c r="R30" s="29">
        <f t="shared" si="2"/>
        <v>355332.82</v>
      </c>
    </row>
    <row r="31" spans="3:18" x14ac:dyDescent="0.25">
      <c r="C31" s="5" t="s">
        <v>20</v>
      </c>
      <c r="D31" s="40">
        <v>18992345</v>
      </c>
      <c r="E31" s="29">
        <f t="shared" si="4"/>
        <v>18992345</v>
      </c>
      <c r="F31" s="29">
        <v>0</v>
      </c>
      <c r="G31" s="29">
        <v>79647.98</v>
      </c>
      <c r="H31" s="29">
        <v>0</v>
      </c>
      <c r="I31" s="29">
        <v>223604.1</v>
      </c>
      <c r="J31" s="29">
        <v>0</v>
      </c>
      <c r="K31" s="29">
        <v>1753332.59</v>
      </c>
      <c r="L31" s="29">
        <v>-58233</v>
      </c>
      <c r="P31" s="29"/>
      <c r="Q31" s="29"/>
      <c r="R31" s="29">
        <f t="shared" si="2"/>
        <v>1998351.6700000002</v>
      </c>
    </row>
    <row r="32" spans="3:18" x14ac:dyDescent="0.25">
      <c r="C32" s="5" t="s">
        <v>21</v>
      </c>
      <c r="D32" s="40">
        <v>110000000</v>
      </c>
      <c r="E32" s="29">
        <f t="shared" si="4"/>
        <v>110000000</v>
      </c>
      <c r="F32" s="29">
        <v>0</v>
      </c>
      <c r="G32" s="29">
        <v>6151631.5099999998</v>
      </c>
      <c r="H32" s="29">
        <v>1039775</v>
      </c>
      <c r="I32" s="29">
        <v>2843813.26</v>
      </c>
      <c r="J32" s="29">
        <v>1831315.74</v>
      </c>
      <c r="K32" s="29">
        <v>7754938</v>
      </c>
      <c r="L32" s="29">
        <v>765000</v>
      </c>
      <c r="P32" s="29"/>
      <c r="Q32" s="29"/>
      <c r="R32" s="29">
        <f t="shared" si="2"/>
        <v>20386473.509999998</v>
      </c>
    </row>
    <row r="33" spans="3:18" x14ac:dyDescent="0.25">
      <c r="C33" s="5" t="s">
        <v>22</v>
      </c>
      <c r="D33" s="40">
        <v>6235200</v>
      </c>
      <c r="E33" s="29">
        <f t="shared" si="4"/>
        <v>6235200</v>
      </c>
      <c r="F33" s="29">
        <v>0</v>
      </c>
      <c r="G33" s="29">
        <v>1291309.6299999999</v>
      </c>
      <c r="H33" s="29">
        <v>219260.47</v>
      </c>
      <c r="I33" s="29">
        <v>0</v>
      </c>
      <c r="J33" s="29">
        <v>453354.01</v>
      </c>
      <c r="K33" s="29">
        <v>779270.84</v>
      </c>
      <c r="L33" s="29">
        <v>-525572</v>
      </c>
      <c r="P33" s="29"/>
      <c r="Q33" s="29"/>
      <c r="R33" s="29">
        <f t="shared" si="2"/>
        <v>2217622.9499999997</v>
      </c>
    </row>
    <row r="34" spans="3:18" x14ac:dyDescent="0.25">
      <c r="C34" s="5" t="s">
        <v>23</v>
      </c>
      <c r="D34" s="40">
        <v>6621400</v>
      </c>
      <c r="E34" s="29">
        <f t="shared" si="4"/>
        <v>6621400</v>
      </c>
      <c r="F34" s="29">
        <v>0</v>
      </c>
      <c r="G34" s="29">
        <v>66003.3</v>
      </c>
      <c r="H34" s="29">
        <v>0</v>
      </c>
      <c r="I34" s="29">
        <v>0</v>
      </c>
      <c r="J34" s="29">
        <v>2605</v>
      </c>
      <c r="K34" s="29">
        <v>141055</v>
      </c>
      <c r="L34" s="29">
        <v>0</v>
      </c>
      <c r="P34" s="29"/>
      <c r="Q34" s="29"/>
      <c r="R34" s="29">
        <f t="shared" si="2"/>
        <v>209663.3</v>
      </c>
    </row>
    <row r="35" spans="3:18" x14ac:dyDescent="0.25">
      <c r="C35" s="5" t="s">
        <v>24</v>
      </c>
      <c r="D35" s="40">
        <v>76730000</v>
      </c>
      <c r="E35" s="29">
        <f t="shared" si="4"/>
        <v>76730000</v>
      </c>
      <c r="F35" s="29">
        <v>928300</v>
      </c>
      <c r="G35" s="29">
        <v>5471835.8499999996</v>
      </c>
      <c r="H35" s="29">
        <v>2020265.51</v>
      </c>
      <c r="I35" s="29">
        <v>1458372.17</v>
      </c>
      <c r="J35" s="29">
        <v>3833613.81</v>
      </c>
      <c r="K35" s="29">
        <v>5556267.5099999998</v>
      </c>
      <c r="L35" s="29">
        <v>423964.32</v>
      </c>
      <c r="P35" s="29"/>
      <c r="Q35" s="29"/>
      <c r="R35" s="29">
        <f t="shared" si="2"/>
        <v>19692619.170000002</v>
      </c>
    </row>
    <row r="36" spans="3:18" x14ac:dyDescent="0.25">
      <c r="C36" s="5" t="s">
        <v>25</v>
      </c>
      <c r="D36" s="40">
        <v>0</v>
      </c>
      <c r="E36" s="29">
        <f t="shared" si="4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P36" s="29"/>
      <c r="Q36" s="29"/>
      <c r="R36" s="29">
        <f t="shared" si="2"/>
        <v>0</v>
      </c>
    </row>
    <row r="37" spans="3:18" x14ac:dyDescent="0.25">
      <c r="C37" s="5" t="s">
        <v>26</v>
      </c>
      <c r="D37" s="40">
        <v>34950000</v>
      </c>
      <c r="E37" s="29">
        <f t="shared" si="4"/>
        <v>34950000</v>
      </c>
      <c r="F37" s="29">
        <v>0</v>
      </c>
      <c r="G37" s="29">
        <v>8163150.0499999998</v>
      </c>
      <c r="H37" s="29">
        <v>1383637.2</v>
      </c>
      <c r="I37" s="29">
        <v>3940490.65</v>
      </c>
      <c r="J37" s="29">
        <v>1151054.43</v>
      </c>
      <c r="K37" s="29">
        <v>8381249.4000000004</v>
      </c>
      <c r="L37" s="29">
        <v>-50590.02</v>
      </c>
      <c r="P37" s="29"/>
      <c r="Q37" s="29"/>
      <c r="R37" s="29">
        <f t="shared" si="2"/>
        <v>22968991.710000001</v>
      </c>
    </row>
    <row r="38" spans="3:18" x14ac:dyDescent="0.25">
      <c r="C38" s="3" t="s">
        <v>27</v>
      </c>
      <c r="D38" s="33">
        <f>+D39+D40+D41+D42+D43+D44+D45+D46</f>
        <v>900000</v>
      </c>
      <c r="E38" s="33">
        <f>+E39+E40+E41+E42+E43+E44+E45+E46</f>
        <v>900000</v>
      </c>
      <c r="F38" s="33">
        <f t="shared" ref="F38:R38" si="6">+F39+F40+F41+F42+F43+F44+F45+F46</f>
        <v>0</v>
      </c>
      <c r="G38" s="33">
        <f t="shared" si="6"/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3">
        <f t="shared" si="6"/>
        <v>0</v>
      </c>
      <c r="P38" s="33">
        <f t="shared" si="6"/>
        <v>0</v>
      </c>
      <c r="Q38" s="33">
        <f t="shared" si="6"/>
        <v>0</v>
      </c>
      <c r="R38" s="4">
        <f t="shared" si="6"/>
        <v>0</v>
      </c>
    </row>
    <row r="39" spans="3:18" x14ac:dyDescent="0.25">
      <c r="C39" s="5" t="s">
        <v>28</v>
      </c>
      <c r="D39" s="40">
        <v>900000</v>
      </c>
      <c r="E39" s="29">
        <f t="shared" ref="E39" si="7">+D39</f>
        <v>900000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P39" s="29"/>
      <c r="Q39" s="29"/>
    </row>
    <row r="40" spans="3:18" x14ac:dyDescent="0.25">
      <c r="C40" s="5" t="s">
        <v>29</v>
      </c>
      <c r="P40" s="29"/>
      <c r="Q40" s="29"/>
    </row>
    <row r="41" spans="3:18" x14ac:dyDescent="0.25">
      <c r="C41" s="5" t="s">
        <v>30</v>
      </c>
      <c r="P41" s="29"/>
      <c r="Q41" s="29"/>
    </row>
    <row r="42" spans="3:18" x14ac:dyDescent="0.25">
      <c r="C42" s="5" t="s">
        <v>31</v>
      </c>
      <c r="P42" s="29"/>
      <c r="Q42" s="29"/>
    </row>
    <row r="43" spans="3:18" x14ac:dyDescent="0.25">
      <c r="C43" s="5" t="s">
        <v>32</v>
      </c>
      <c r="P43" s="29"/>
      <c r="Q43" s="29"/>
    </row>
    <row r="44" spans="3:18" x14ac:dyDescent="0.25">
      <c r="C44" s="5" t="s">
        <v>33</v>
      </c>
      <c r="P44" s="29"/>
      <c r="Q44" s="29"/>
    </row>
    <row r="45" spans="3:18" x14ac:dyDescent="0.25">
      <c r="C45" s="5" t="s">
        <v>34</v>
      </c>
      <c r="P45" s="29"/>
      <c r="Q45" s="29"/>
    </row>
    <row r="46" spans="3:18" x14ac:dyDescent="0.25">
      <c r="C46" s="5" t="s">
        <v>35</v>
      </c>
      <c r="P46" s="29"/>
      <c r="Q46" s="29"/>
    </row>
    <row r="47" spans="3:18" x14ac:dyDescent="0.25">
      <c r="C47" s="3" t="s">
        <v>36</v>
      </c>
      <c r="D47" s="33"/>
      <c r="E47" s="33"/>
      <c r="P47" s="29"/>
      <c r="Q47" s="29"/>
    </row>
    <row r="48" spans="3:18" x14ac:dyDescent="0.25">
      <c r="C48" s="5" t="s">
        <v>37</v>
      </c>
      <c r="P48" s="29"/>
      <c r="Q48" s="29"/>
    </row>
    <row r="49" spans="3:18" x14ac:dyDescent="0.25">
      <c r="C49" s="5" t="s">
        <v>38</v>
      </c>
      <c r="P49" s="29"/>
      <c r="Q49" s="29"/>
    </row>
    <row r="50" spans="3:18" x14ac:dyDescent="0.25">
      <c r="C50" s="5" t="s">
        <v>39</v>
      </c>
      <c r="P50" s="29"/>
      <c r="Q50" s="29"/>
    </row>
    <row r="51" spans="3:18" x14ac:dyDescent="0.25">
      <c r="C51" s="5" t="s">
        <v>40</v>
      </c>
      <c r="P51" s="29"/>
      <c r="Q51" s="29"/>
    </row>
    <row r="52" spans="3:18" x14ac:dyDescent="0.25">
      <c r="C52" s="5" t="s">
        <v>41</v>
      </c>
      <c r="P52" s="29"/>
      <c r="Q52" s="29"/>
    </row>
    <row r="53" spans="3:18" x14ac:dyDescent="0.25">
      <c r="C53" s="5" t="s">
        <v>42</v>
      </c>
      <c r="P53" s="29"/>
      <c r="Q53" s="29"/>
    </row>
    <row r="54" spans="3:18" x14ac:dyDescent="0.25">
      <c r="C54" s="3" t="s">
        <v>43</v>
      </c>
      <c r="D54" s="33">
        <f>+D55+D56+D57+D58+D59+D60+D61+D62+D63</f>
        <v>65864370</v>
      </c>
      <c r="E54" s="33">
        <f>+E55+E56+E57+E58+E59+E60+E61+E62+E63</f>
        <v>65864370</v>
      </c>
      <c r="F54" s="33">
        <f t="shared" ref="F54:R54" si="8">+F55+F56+F57+F58+F59+F60+F61+F62+F63</f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986138.6</v>
      </c>
      <c r="K54" s="33">
        <f t="shared" si="8"/>
        <v>251835.6</v>
      </c>
      <c r="L54" s="33">
        <f t="shared" si="8"/>
        <v>-136384.4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33">
        <f t="shared" si="8"/>
        <v>0</v>
      </c>
      <c r="Q54" s="33">
        <f t="shared" si="8"/>
        <v>0</v>
      </c>
      <c r="R54" s="4">
        <f t="shared" si="8"/>
        <v>1101589.8</v>
      </c>
    </row>
    <row r="55" spans="3:18" x14ac:dyDescent="0.25">
      <c r="C55" s="5" t="s">
        <v>44</v>
      </c>
      <c r="D55" s="40">
        <v>11034500</v>
      </c>
      <c r="E55" s="29">
        <f t="shared" ref="E55:E63" si="9">+D55</f>
        <v>11034500</v>
      </c>
      <c r="F55" s="29">
        <v>0</v>
      </c>
      <c r="G55" s="29">
        <v>0</v>
      </c>
      <c r="H55" s="29">
        <v>0</v>
      </c>
      <c r="I55" s="29">
        <v>0</v>
      </c>
      <c r="J55" s="29">
        <v>886064.22</v>
      </c>
      <c r="K55" s="29">
        <v>105551</v>
      </c>
      <c r="L55" s="29">
        <v>0</v>
      </c>
      <c r="P55" s="29"/>
      <c r="Q55" s="29"/>
      <c r="R55" s="29">
        <f t="shared" ref="R55:R63" si="10">+F55+G55+H55+I55+J55+K55+L55+M55+N55+O55+P55+Q55</f>
        <v>991615.22</v>
      </c>
    </row>
    <row r="56" spans="3:18" x14ac:dyDescent="0.25">
      <c r="C56" s="5" t="s">
        <v>45</v>
      </c>
      <c r="D56" s="40">
        <v>200000</v>
      </c>
      <c r="E56" s="29">
        <f t="shared" si="9"/>
        <v>200000</v>
      </c>
      <c r="F56" s="29">
        <v>0</v>
      </c>
      <c r="G56" s="29">
        <f>+G55</f>
        <v>0</v>
      </c>
      <c r="H56" s="29">
        <f>+H55</f>
        <v>0</v>
      </c>
      <c r="I56" s="29">
        <v>0</v>
      </c>
      <c r="J56" s="29">
        <v>0</v>
      </c>
      <c r="K56" s="29">
        <v>0</v>
      </c>
      <c r="L56" s="29">
        <v>0</v>
      </c>
      <c r="P56" s="29"/>
      <c r="Q56" s="29"/>
      <c r="R56" s="29">
        <f t="shared" si="10"/>
        <v>0</v>
      </c>
    </row>
    <row r="57" spans="3:18" x14ac:dyDescent="0.25">
      <c r="C57" s="5" t="s">
        <v>46</v>
      </c>
      <c r="D57" s="40">
        <v>33975200</v>
      </c>
      <c r="E57" s="29">
        <f t="shared" si="9"/>
        <v>33975200</v>
      </c>
      <c r="F57" s="29">
        <v>0</v>
      </c>
      <c r="G57" s="29">
        <f t="shared" ref="G57:G63" si="11">+G56</f>
        <v>0</v>
      </c>
      <c r="H57" s="29">
        <f t="shared" ref="H57:H63" si="12">+H56</f>
        <v>0</v>
      </c>
      <c r="I57" s="29">
        <v>0</v>
      </c>
      <c r="J57" s="29">
        <v>100074.38</v>
      </c>
      <c r="K57" s="29">
        <v>0</v>
      </c>
      <c r="L57" s="29">
        <v>0</v>
      </c>
      <c r="P57" s="29"/>
      <c r="Q57" s="29"/>
      <c r="R57" s="29">
        <f t="shared" si="10"/>
        <v>100074.38</v>
      </c>
    </row>
    <row r="58" spans="3:18" x14ac:dyDescent="0.25">
      <c r="C58" s="5" t="s">
        <v>47</v>
      </c>
      <c r="D58" s="40">
        <v>3500000</v>
      </c>
      <c r="E58" s="29">
        <f t="shared" si="9"/>
        <v>3500000</v>
      </c>
      <c r="F58" s="29">
        <v>0</v>
      </c>
      <c r="G58" s="29">
        <f t="shared" si="11"/>
        <v>0</v>
      </c>
      <c r="H58" s="29">
        <f t="shared" si="12"/>
        <v>0</v>
      </c>
      <c r="I58" s="29">
        <v>0</v>
      </c>
      <c r="J58" s="29">
        <v>0</v>
      </c>
      <c r="K58" s="29">
        <v>0</v>
      </c>
      <c r="L58" s="29">
        <v>0</v>
      </c>
      <c r="P58" s="29"/>
      <c r="Q58" s="29"/>
      <c r="R58" s="29">
        <f t="shared" si="10"/>
        <v>0</v>
      </c>
    </row>
    <row r="59" spans="3:18" x14ac:dyDescent="0.25">
      <c r="C59" s="5" t="s">
        <v>48</v>
      </c>
      <c r="D59" s="40">
        <v>3600000</v>
      </c>
      <c r="E59" s="29">
        <f t="shared" si="9"/>
        <v>3600000</v>
      </c>
      <c r="F59" s="29">
        <v>0</v>
      </c>
      <c r="G59" s="29">
        <f t="shared" si="11"/>
        <v>0</v>
      </c>
      <c r="H59" s="29">
        <f t="shared" si="12"/>
        <v>0</v>
      </c>
      <c r="I59" s="29">
        <v>0</v>
      </c>
      <c r="J59" s="29">
        <v>0</v>
      </c>
      <c r="K59" s="29">
        <v>146284.6</v>
      </c>
      <c r="L59" s="29">
        <v>-136384.4</v>
      </c>
      <c r="P59" s="29"/>
      <c r="Q59" s="29"/>
      <c r="R59" s="29">
        <f t="shared" si="10"/>
        <v>9900.2000000000116</v>
      </c>
    </row>
    <row r="60" spans="3:18" x14ac:dyDescent="0.25">
      <c r="C60" s="5" t="s">
        <v>49</v>
      </c>
      <c r="D60" s="40">
        <v>0</v>
      </c>
      <c r="E60" s="29">
        <f t="shared" si="9"/>
        <v>0</v>
      </c>
      <c r="F60" s="29">
        <v>0</v>
      </c>
      <c r="G60" s="29">
        <f t="shared" si="11"/>
        <v>0</v>
      </c>
      <c r="H60" s="29">
        <f t="shared" si="12"/>
        <v>0</v>
      </c>
      <c r="I60" s="29">
        <v>0</v>
      </c>
      <c r="J60" s="29">
        <v>0</v>
      </c>
      <c r="K60" s="29">
        <v>0</v>
      </c>
      <c r="L60" s="29">
        <v>0</v>
      </c>
      <c r="P60" s="29"/>
      <c r="Q60" s="29"/>
      <c r="R60" s="29">
        <f t="shared" si="10"/>
        <v>0</v>
      </c>
    </row>
    <row r="61" spans="3:18" x14ac:dyDescent="0.25">
      <c r="C61" s="5" t="s">
        <v>50</v>
      </c>
      <c r="D61" s="40">
        <v>0</v>
      </c>
      <c r="E61" s="29">
        <f t="shared" si="9"/>
        <v>0</v>
      </c>
      <c r="F61" s="29">
        <v>0</v>
      </c>
      <c r="G61" s="29">
        <f t="shared" si="11"/>
        <v>0</v>
      </c>
      <c r="H61" s="29">
        <f t="shared" si="12"/>
        <v>0</v>
      </c>
      <c r="I61" s="29">
        <v>0</v>
      </c>
      <c r="J61" s="29">
        <v>0</v>
      </c>
      <c r="K61" s="29">
        <v>0</v>
      </c>
      <c r="L61" s="29">
        <v>0</v>
      </c>
      <c r="P61" s="29"/>
      <c r="Q61" s="29"/>
      <c r="R61" s="29">
        <f t="shared" si="10"/>
        <v>0</v>
      </c>
    </row>
    <row r="62" spans="3:18" x14ac:dyDescent="0.25">
      <c r="C62" s="5" t="s">
        <v>51</v>
      </c>
      <c r="D62" s="40">
        <v>0</v>
      </c>
      <c r="E62" s="29">
        <f t="shared" si="9"/>
        <v>0</v>
      </c>
      <c r="F62" s="29">
        <v>0</v>
      </c>
      <c r="G62" s="29">
        <f t="shared" si="11"/>
        <v>0</v>
      </c>
      <c r="H62" s="29">
        <f t="shared" si="12"/>
        <v>0</v>
      </c>
      <c r="I62" s="29">
        <v>0</v>
      </c>
      <c r="J62" s="29">
        <v>0</v>
      </c>
      <c r="K62" s="29">
        <v>0</v>
      </c>
      <c r="L62" s="29">
        <v>0</v>
      </c>
      <c r="P62" s="29"/>
      <c r="Q62" s="29"/>
      <c r="R62" s="29">
        <f t="shared" si="10"/>
        <v>0</v>
      </c>
    </row>
    <row r="63" spans="3:18" x14ac:dyDescent="0.25">
      <c r="C63" s="5" t="s">
        <v>52</v>
      </c>
      <c r="D63" s="41">
        <v>13554670</v>
      </c>
      <c r="E63" s="29">
        <f t="shared" si="9"/>
        <v>13554670</v>
      </c>
      <c r="F63" s="29">
        <v>0</v>
      </c>
      <c r="G63" s="29">
        <f t="shared" si="11"/>
        <v>0</v>
      </c>
      <c r="H63" s="29">
        <f t="shared" si="12"/>
        <v>0</v>
      </c>
      <c r="I63" s="29">
        <v>0</v>
      </c>
      <c r="J63" s="29">
        <v>0</v>
      </c>
      <c r="K63" s="29">
        <v>0</v>
      </c>
      <c r="L63" s="29">
        <v>0</v>
      </c>
      <c r="P63" s="29"/>
      <c r="Q63" s="29"/>
      <c r="R63" s="29">
        <f t="shared" si="10"/>
        <v>0</v>
      </c>
    </row>
    <row r="64" spans="3:18" x14ac:dyDescent="0.25">
      <c r="C64" s="3" t="s">
        <v>53</v>
      </c>
      <c r="D64" s="33"/>
      <c r="E64" s="33"/>
      <c r="P64" s="29"/>
      <c r="Q64" s="29"/>
    </row>
    <row r="65" spans="3:18" x14ac:dyDescent="0.25">
      <c r="C65" s="5" t="s">
        <v>54</v>
      </c>
      <c r="P65" s="29"/>
      <c r="Q65" s="29"/>
    </row>
    <row r="66" spans="3:18" x14ac:dyDescent="0.25">
      <c r="C66" s="5" t="s">
        <v>55</v>
      </c>
      <c r="P66" s="29"/>
      <c r="Q66" s="29"/>
    </row>
    <row r="67" spans="3:18" x14ac:dyDescent="0.25">
      <c r="C67" s="5" t="s">
        <v>56</v>
      </c>
      <c r="P67" s="29"/>
      <c r="Q67" s="29"/>
    </row>
    <row r="68" spans="3:18" x14ac:dyDescent="0.25">
      <c r="C68" s="5" t="s">
        <v>57</v>
      </c>
      <c r="P68" s="29"/>
      <c r="Q68" s="29"/>
    </row>
    <row r="69" spans="3:18" x14ac:dyDescent="0.25">
      <c r="C69" s="3" t="s">
        <v>58</v>
      </c>
      <c r="D69" s="33"/>
      <c r="E69" s="33"/>
      <c r="P69" s="29"/>
      <c r="Q69" s="29"/>
    </row>
    <row r="70" spans="3:18" x14ac:dyDescent="0.25">
      <c r="C70" s="5" t="s">
        <v>59</v>
      </c>
      <c r="P70" s="29"/>
      <c r="Q70" s="29"/>
    </row>
    <row r="71" spans="3:18" x14ac:dyDescent="0.25">
      <c r="C71" s="5" t="s">
        <v>60</v>
      </c>
      <c r="P71" s="29"/>
      <c r="Q71" s="29"/>
    </row>
    <row r="72" spans="3:18" x14ac:dyDescent="0.25">
      <c r="C72" s="3" t="s">
        <v>61</v>
      </c>
      <c r="D72" s="33"/>
      <c r="E72" s="33"/>
      <c r="P72" s="29"/>
      <c r="Q72" s="29"/>
    </row>
    <row r="73" spans="3:18" x14ac:dyDescent="0.25">
      <c r="C73" s="5" t="s">
        <v>62</v>
      </c>
      <c r="P73" s="29"/>
      <c r="Q73" s="29"/>
    </row>
    <row r="74" spans="3:18" x14ac:dyDescent="0.25">
      <c r="C74" s="5" t="s">
        <v>63</v>
      </c>
      <c r="P74" s="29"/>
      <c r="Q74" s="29"/>
    </row>
    <row r="75" spans="3:18" x14ac:dyDescent="0.25">
      <c r="C75" s="5" t="s">
        <v>64</v>
      </c>
      <c r="P75" s="29"/>
      <c r="Q75" s="29"/>
    </row>
    <row r="76" spans="3:18" x14ac:dyDescent="0.25">
      <c r="C76" s="1" t="s">
        <v>67</v>
      </c>
      <c r="D76" s="28">
        <f>+D54+D38+D28+D18+D12</f>
        <v>770258960</v>
      </c>
      <c r="E76" s="28">
        <f>+E54+E38+E28+E18+E12</f>
        <v>774475771.58999991</v>
      </c>
      <c r="F76" s="28">
        <f t="shared" ref="F76:R76" si="13">+F54+F38+F28+F18+F12</f>
        <v>27382925.149999999</v>
      </c>
      <c r="G76" s="28">
        <f t="shared" si="13"/>
        <v>50427125.129999995</v>
      </c>
      <c r="H76" s="28">
        <f t="shared" si="13"/>
        <v>39046299.129999995</v>
      </c>
      <c r="I76" s="28">
        <f t="shared" si="13"/>
        <v>34737592.299999997</v>
      </c>
      <c r="J76" s="28">
        <f t="shared" si="13"/>
        <v>39739281.399999999</v>
      </c>
      <c r="K76" s="28">
        <f t="shared" si="13"/>
        <v>55039137.420000002</v>
      </c>
      <c r="L76" s="28">
        <f t="shared" si="13"/>
        <v>28439850.039999999</v>
      </c>
      <c r="M76" s="28">
        <f t="shared" si="13"/>
        <v>0</v>
      </c>
      <c r="N76" s="28">
        <f t="shared" si="13"/>
        <v>0</v>
      </c>
      <c r="O76" s="28">
        <f t="shared" si="13"/>
        <v>0</v>
      </c>
      <c r="P76" s="28">
        <f t="shared" si="13"/>
        <v>0</v>
      </c>
      <c r="Q76" s="28">
        <f t="shared" si="13"/>
        <v>0</v>
      </c>
      <c r="R76" s="38">
        <f t="shared" si="13"/>
        <v>265779624.35999995</v>
      </c>
    </row>
    <row r="77" spans="3:18" x14ac:dyDescent="0.25">
      <c r="C77" s="3" t="s">
        <v>68</v>
      </c>
      <c r="D77" s="33"/>
      <c r="E77" s="33"/>
    </row>
    <row r="78" spans="3:18" x14ac:dyDescent="0.25">
      <c r="C78" s="5" t="s">
        <v>69</v>
      </c>
    </row>
    <row r="79" spans="3:18" x14ac:dyDescent="0.25">
      <c r="C79" s="5" t="s">
        <v>70</v>
      </c>
    </row>
    <row r="80" spans="3:18" x14ac:dyDescent="0.25">
      <c r="C80" s="3" t="s">
        <v>71</v>
      </c>
      <c r="D80" s="33"/>
      <c r="E80" s="33"/>
    </row>
    <row r="81" spans="3:19" x14ac:dyDescent="0.25">
      <c r="C81" s="5" t="s">
        <v>72</v>
      </c>
    </row>
    <row r="82" spans="3:19" x14ac:dyDescent="0.25">
      <c r="C82" s="5" t="s">
        <v>73</v>
      </c>
    </row>
    <row r="83" spans="3:19" x14ac:dyDescent="0.25">
      <c r="C83" s="3" t="s">
        <v>74</v>
      </c>
      <c r="D83" s="33"/>
      <c r="E83" s="33"/>
    </row>
    <row r="84" spans="3:19" x14ac:dyDescent="0.25">
      <c r="C84" s="5" t="s">
        <v>75</v>
      </c>
    </row>
    <row r="85" spans="3:19" x14ac:dyDescent="0.25">
      <c r="C85" s="10" t="s">
        <v>65</v>
      </c>
      <c r="D85" s="37">
        <f>+D76</f>
        <v>770258960</v>
      </c>
      <c r="E85" s="37">
        <f t="shared" ref="E85:S85" si="14">+E76</f>
        <v>774475771.58999991</v>
      </c>
      <c r="F85" s="37">
        <f t="shared" si="14"/>
        <v>27382925.149999999</v>
      </c>
      <c r="G85" s="37">
        <f t="shared" si="14"/>
        <v>50427125.129999995</v>
      </c>
      <c r="H85" s="37">
        <f t="shared" si="14"/>
        <v>39046299.129999995</v>
      </c>
      <c r="I85" s="37">
        <f t="shared" si="14"/>
        <v>34737592.299999997</v>
      </c>
      <c r="J85" s="37">
        <f t="shared" si="14"/>
        <v>39739281.399999999</v>
      </c>
      <c r="K85" s="37">
        <f t="shared" si="14"/>
        <v>55039137.420000002</v>
      </c>
      <c r="L85" s="37">
        <f t="shared" si="14"/>
        <v>28439850.039999999</v>
      </c>
      <c r="M85" s="37">
        <f t="shared" si="14"/>
        <v>0</v>
      </c>
      <c r="N85" s="37">
        <f t="shared" si="14"/>
        <v>0</v>
      </c>
      <c r="O85" s="37">
        <f t="shared" si="14"/>
        <v>0</v>
      </c>
      <c r="P85" s="39">
        <f t="shared" si="14"/>
        <v>0</v>
      </c>
      <c r="Q85" s="9">
        <f t="shared" si="14"/>
        <v>0</v>
      </c>
      <c r="R85" s="9">
        <f t="shared" si="14"/>
        <v>265779624.35999995</v>
      </c>
      <c r="S85" s="9">
        <f t="shared" si="14"/>
        <v>0</v>
      </c>
    </row>
    <row r="86" spans="3:19" ht="15.75" thickBot="1" x14ac:dyDescent="0.3">
      <c r="K86" s="44"/>
      <c r="L86" s="44"/>
    </row>
    <row r="87" spans="3:19" ht="15.75" thickBot="1" x14ac:dyDescent="0.3">
      <c r="C87" s="27" t="s">
        <v>95</v>
      </c>
      <c r="K87" s="44"/>
    </row>
    <row r="88" spans="3:19" ht="30.75" thickBot="1" x14ac:dyDescent="0.3">
      <c r="C88" s="25" t="s">
        <v>96</v>
      </c>
      <c r="K88" s="44"/>
    </row>
    <row r="89" spans="3:19" ht="60.75" thickBot="1" x14ac:dyDescent="0.3">
      <c r="C89" s="26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90"/>
  <sheetViews>
    <sheetView showGridLines="0" zoomScale="70" zoomScaleNormal="70" workbookViewId="0">
      <selection activeCell="J12" sqref="J12"/>
    </sheetView>
  </sheetViews>
  <sheetFormatPr baseColWidth="10" defaultColWidth="11.42578125" defaultRowHeight="15" x14ac:dyDescent="0.25"/>
  <cols>
    <col min="3" max="3" width="105.140625" customWidth="1"/>
    <col min="4" max="4" width="18.140625" customWidth="1"/>
    <col min="5" max="5" width="19.5703125" customWidth="1"/>
    <col min="6" max="6" width="20.28515625" customWidth="1"/>
    <col min="7" max="7" width="22.5703125" customWidth="1"/>
    <col min="8" max="8" width="19.85546875" customWidth="1"/>
    <col min="9" max="9" width="19.42578125" customWidth="1"/>
    <col min="10" max="10" width="18.85546875" customWidth="1"/>
    <col min="11" max="11" width="20.28515625" customWidth="1"/>
    <col min="12" max="12" width="20.7109375" customWidth="1"/>
    <col min="13" max="13" width="21.28515625" customWidth="1"/>
    <col min="14" max="14" width="18.7109375" customWidth="1"/>
    <col min="15" max="15" width="20.28515625" customWidth="1"/>
    <col min="16" max="16" width="20.140625" customWidth="1"/>
  </cols>
  <sheetData>
    <row r="3" spans="3:18" ht="28.5" customHeight="1" x14ac:dyDescent="0.25">
      <c r="C3" s="52" t="s">
        <v>99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8" ht="21" customHeight="1" x14ac:dyDescent="0.25">
      <c r="C4" s="50" t="s">
        <v>98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3:18" ht="15.75" x14ac:dyDescent="0.25">
      <c r="C5" s="56" t="s">
        <v>101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3:18" ht="15.75" customHeight="1" x14ac:dyDescent="0.25">
      <c r="C6" s="54" t="s">
        <v>92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8" ht="15.75" customHeight="1" x14ac:dyDescent="0.25">
      <c r="C7" s="55" t="s">
        <v>77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8" ht="23.25" customHeight="1" x14ac:dyDescent="0.25">
      <c r="C9" s="7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8" x14ac:dyDescent="0.25">
      <c r="C11" s="3" t="s">
        <v>1</v>
      </c>
      <c r="D11" s="33">
        <f>+D12+D13+D14+D15+D16</f>
        <v>26454625.149999999</v>
      </c>
      <c r="E11" s="33">
        <f t="shared" ref="E11:O11" si="0">+E12+E13+E14+E15+E16</f>
        <v>26177890.5</v>
      </c>
      <c r="F11" s="33">
        <f t="shared" si="0"/>
        <v>33106204.129999999</v>
      </c>
      <c r="G11" s="33">
        <f t="shared" si="0"/>
        <v>25184178.689999998</v>
      </c>
      <c r="H11" s="33">
        <f t="shared" si="0"/>
        <v>28613966.84</v>
      </c>
      <c r="I11" s="33">
        <f t="shared" si="0"/>
        <v>26533670.32</v>
      </c>
      <c r="J11" s="33">
        <f t="shared" si="0"/>
        <v>26640380.859999999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>+P12+P13+P14+P15+P16</f>
        <v>192710916.48999998</v>
      </c>
    </row>
    <row r="12" spans="3:18" x14ac:dyDescent="0.25">
      <c r="C12" s="5" t="s">
        <v>2</v>
      </c>
      <c r="D12" s="29">
        <f>+'P2 Presupuesto Aprobado-Ejec '!F13</f>
        <v>22897494.25</v>
      </c>
      <c r="E12" s="29">
        <f>+'P2 Presupuesto Aprobado-Ejec '!G13</f>
        <v>22657525.609999999</v>
      </c>
      <c r="F12" s="29">
        <f>+'P2 Presupuesto Aprobado-Ejec '!H13</f>
        <v>29602356.899999999</v>
      </c>
      <c r="G12" s="29">
        <f>+'P2 Presupuesto Aprobado-Ejec '!I13</f>
        <v>21796444.039999999</v>
      </c>
      <c r="H12" s="29">
        <f>+'P2 Presupuesto Aprobado-Ejec '!J13</f>
        <v>24914933.719999999</v>
      </c>
      <c r="I12" s="29">
        <f>+'P2 Presupuesto Aprobado-Ejec '!K13</f>
        <v>22967148.690000001</v>
      </c>
      <c r="J12" s="29">
        <f>+'P2 Presupuesto Aprobado-Ejec '!L13</f>
        <v>23059637</v>
      </c>
      <c r="K12" s="29">
        <f>+'P2 Presupuesto Aprobado-Ejec '!M13</f>
        <v>0</v>
      </c>
      <c r="L12" s="29">
        <f>+'P2 Presupuesto Aprobado-Ejec '!N13</f>
        <v>0</v>
      </c>
      <c r="M12" s="29">
        <f>+'P2 Presupuesto Aprobado-Ejec '!O13</f>
        <v>0</v>
      </c>
      <c r="N12" s="29">
        <f>+'P2 Presupuesto Aprobado-Ejec '!P13</f>
        <v>0</v>
      </c>
      <c r="O12" s="29">
        <f>+'P2 Presupuesto Aprobado-Ejec '!Q13</f>
        <v>0</v>
      </c>
      <c r="P12" s="29">
        <f>+D12+E12+F12+G12+H12+I12+J12+K12+L12+M12+N12+O12</f>
        <v>167895540.20999998</v>
      </c>
    </row>
    <row r="13" spans="3:18" x14ac:dyDescent="0.25">
      <c r="C13" s="5" t="s">
        <v>3</v>
      </c>
      <c r="D13" s="29">
        <f>+'P2 Presupuesto Aprobado-Ejec '!F14</f>
        <v>42550</v>
      </c>
      <c r="E13" s="29">
        <f>+'P2 Presupuesto Aprobado-Ejec '!G14</f>
        <v>42550</v>
      </c>
      <c r="F13" s="29">
        <f>+'P2 Presupuesto Aprobado-Ejec '!H14</f>
        <v>42550</v>
      </c>
      <c r="G13" s="29">
        <f>+'P2 Presupuesto Aprobado-Ejec '!I14</f>
        <v>42550</v>
      </c>
      <c r="H13" s="29">
        <f>+'P2 Presupuesto Aprobado-Ejec '!J14</f>
        <v>42550</v>
      </c>
      <c r="I13" s="29">
        <f>+'P2 Presupuesto Aprobado-Ejec '!K14</f>
        <v>42550</v>
      </c>
      <c r="J13" s="29">
        <f>+'P2 Presupuesto Aprobado-Ejec '!L14</f>
        <v>42550</v>
      </c>
      <c r="K13" s="29">
        <f>+'P2 Presupuesto Aprobado-Ejec '!M14</f>
        <v>0</v>
      </c>
      <c r="L13" s="29">
        <f>+'P2 Presupuesto Aprobado-Ejec '!N14</f>
        <v>0</v>
      </c>
      <c r="M13" s="29">
        <f>+'P2 Presupuesto Aprobado-Ejec '!O14</f>
        <v>0</v>
      </c>
      <c r="N13" s="29">
        <f>+'P2 Presupuesto Aprobado-Ejec '!P14</f>
        <v>0</v>
      </c>
      <c r="O13" s="29">
        <f>+'P2 Presupuesto Aprobado-Ejec '!Q14</f>
        <v>0</v>
      </c>
      <c r="P13" s="29">
        <f t="shared" ref="P13:P16" si="1">+D13+E13+F13+G13+H13+I13+J13+K13+L13+M13+N13+O13</f>
        <v>297850</v>
      </c>
    </row>
    <row r="14" spans="3:18" x14ac:dyDescent="0.25">
      <c r="C14" s="5" t="s">
        <v>4</v>
      </c>
      <c r="D14" s="29">
        <f>+'P2 Presupuesto Aprobado-Ejec '!F15</f>
        <v>0</v>
      </c>
      <c r="E14" s="29">
        <f>+'P2 Presupuesto Aprobado-Ejec '!G15</f>
        <v>0</v>
      </c>
      <c r="F14" s="29">
        <f>+'P2 Presupuesto Aprobado-Ejec '!H15</f>
        <v>0</v>
      </c>
      <c r="G14" s="29">
        <f>+'P2 Presupuesto Aprobado-Ejec '!I15</f>
        <v>0</v>
      </c>
      <c r="H14" s="29">
        <f>+'P2 Presupuesto Aprobado-Ejec '!J15</f>
        <v>0</v>
      </c>
      <c r="I14" s="29">
        <f>+'P2 Presupuesto Aprobado-Ejec '!K15</f>
        <v>0</v>
      </c>
      <c r="J14" s="29">
        <f>+'P2 Presupuesto Aprobado-Ejec '!L15</f>
        <v>0</v>
      </c>
      <c r="K14" s="29">
        <f>+'P2 Presupuesto Aprobado-Ejec '!M15</f>
        <v>0</v>
      </c>
      <c r="L14" s="29">
        <f>+'P2 Presupuesto Aprobado-Ejec '!N15</f>
        <v>0</v>
      </c>
      <c r="M14" s="29">
        <f>+'P2 Presupuesto Aprobado-Ejec '!O15</f>
        <v>0</v>
      </c>
      <c r="N14" s="29">
        <f>+'P2 Presupuesto Aprobado-Ejec '!P15</f>
        <v>0</v>
      </c>
      <c r="O14" s="29">
        <f>+'P2 Presupuesto Aprobado-Ejec '!Q15</f>
        <v>0</v>
      </c>
      <c r="P14" s="29">
        <f t="shared" si="1"/>
        <v>0</v>
      </c>
      <c r="Q14" s="18"/>
    </row>
    <row r="15" spans="3:18" x14ac:dyDescent="0.25">
      <c r="C15" s="5" t="s">
        <v>5</v>
      </c>
      <c r="D15" s="29">
        <f>+'P2 Presupuesto Aprobado-Ejec '!F16</f>
        <v>0</v>
      </c>
      <c r="E15" s="29">
        <f>+'P2 Presupuesto Aprobado-Ejec '!G16</f>
        <v>0</v>
      </c>
      <c r="F15" s="29">
        <f>+'P2 Presupuesto Aprobado-Ejec '!H16</f>
        <v>0</v>
      </c>
      <c r="G15" s="29">
        <f>+'P2 Presupuesto Aprobado-Ejec '!I16</f>
        <v>0</v>
      </c>
      <c r="H15" s="29">
        <f>+'P2 Presupuesto Aprobado-Ejec '!J16</f>
        <v>0</v>
      </c>
      <c r="I15" s="29">
        <f>+'P2 Presupuesto Aprobado-Ejec '!K16</f>
        <v>0</v>
      </c>
      <c r="J15" s="29">
        <f>+'P2 Presupuesto Aprobado-Ejec '!L16</f>
        <v>0</v>
      </c>
      <c r="K15" s="29">
        <f>+'P2 Presupuesto Aprobado-Ejec '!M16</f>
        <v>0</v>
      </c>
      <c r="L15" s="29">
        <f>+'P2 Presupuesto Aprobado-Ejec '!N16</f>
        <v>0</v>
      </c>
      <c r="M15" s="29">
        <f>+'P2 Presupuesto Aprobado-Ejec '!O16</f>
        <v>0</v>
      </c>
      <c r="N15" s="29">
        <f>+'P2 Presupuesto Aprobado-Ejec '!P16</f>
        <v>0</v>
      </c>
      <c r="O15" s="29">
        <f>+'P2 Presupuesto Aprobado-Ejec '!Q16</f>
        <v>0</v>
      </c>
      <c r="P15" s="29">
        <f t="shared" si="1"/>
        <v>0</v>
      </c>
    </row>
    <row r="16" spans="3:18" x14ac:dyDescent="0.25">
      <c r="C16" s="5" t="s">
        <v>6</v>
      </c>
      <c r="D16" s="29">
        <f>+'P2 Presupuesto Aprobado-Ejec '!F17</f>
        <v>3514580.9</v>
      </c>
      <c r="E16" s="29">
        <f>+'P2 Presupuesto Aprobado-Ejec '!G17</f>
        <v>3477814.89</v>
      </c>
      <c r="F16" s="29">
        <f>+'P2 Presupuesto Aprobado-Ejec '!H17</f>
        <v>3461297.23</v>
      </c>
      <c r="G16" s="29">
        <f>+'P2 Presupuesto Aprobado-Ejec '!I17</f>
        <v>3345184.65</v>
      </c>
      <c r="H16" s="29">
        <f>+'P2 Presupuesto Aprobado-Ejec '!J17</f>
        <v>3656483.12</v>
      </c>
      <c r="I16" s="29">
        <f>+'P2 Presupuesto Aprobado-Ejec '!K17</f>
        <v>3523971.63</v>
      </c>
      <c r="J16" s="29">
        <f>+'P2 Presupuesto Aprobado-Ejec '!L17</f>
        <v>3538193.86</v>
      </c>
      <c r="K16" s="29">
        <f>+'P2 Presupuesto Aprobado-Ejec '!M17</f>
        <v>0</v>
      </c>
      <c r="L16" s="29">
        <f>+'P2 Presupuesto Aprobado-Ejec '!N17</f>
        <v>0</v>
      </c>
      <c r="M16" s="29">
        <f>+'P2 Presupuesto Aprobado-Ejec '!O17</f>
        <v>0</v>
      </c>
      <c r="N16" s="29">
        <f>+'P2 Presupuesto Aprobado-Ejec '!P17</f>
        <v>0</v>
      </c>
      <c r="O16" s="29">
        <f>+'P2 Presupuesto Aprobado-Ejec '!Q17</f>
        <v>0</v>
      </c>
      <c r="P16" s="29">
        <f t="shared" si="1"/>
        <v>24517526.279999997</v>
      </c>
    </row>
    <row r="17" spans="3:16" x14ac:dyDescent="0.25">
      <c r="C17" s="3" t="s">
        <v>7</v>
      </c>
      <c r="D17" s="4">
        <f t="shared" ref="D17" si="2">+D18+D19+D20+D21+D22+D23+D24+D25+D26</f>
        <v>0</v>
      </c>
      <c r="E17" s="4">
        <f t="shared" ref="E17" si="3">+E18+E19+E20+E21+E22+E23+E24+E25+E26</f>
        <v>1513276.71</v>
      </c>
      <c r="F17" s="4">
        <f t="shared" ref="F17" si="4">+F18+F19+F20+F21+F22+F23+F24+F25+F26</f>
        <v>456000</v>
      </c>
      <c r="G17" s="4">
        <f t="shared" ref="G17" si="5">+G18+G19+G20+G21+G22+G23+G24+G25+G26</f>
        <v>1087133.43</v>
      </c>
      <c r="H17" s="4">
        <f t="shared" ref="H17" si="6">+H18+H19+H20+H21+H22+H23+H24+H25+H26</f>
        <v>2314562.33</v>
      </c>
      <c r="I17" s="4">
        <f t="shared" ref="I17" si="7">+I18+I19+I20+I21+I22+I23+I24+I25+I26</f>
        <v>2280329.46</v>
      </c>
      <c r="J17" s="4">
        <f t="shared" ref="J17" si="8">+J18+J19+J20+J21+J22+J23+J24+J25+J26</f>
        <v>1381284.28</v>
      </c>
      <c r="K17" s="4">
        <f t="shared" ref="K17" si="9">+K18+K19+K20+K21+K22+K23+K24+K25+K26</f>
        <v>0</v>
      </c>
      <c r="L17" s="4">
        <f t="shared" ref="L17" si="10">+L18+L19+L20+L21+L22+L23+L24+L25+L26</f>
        <v>0</v>
      </c>
      <c r="M17" s="4">
        <f t="shared" ref="M17" si="11">+M18+M19+M20+M21+M22+M23+M24+M25+M26</f>
        <v>0</v>
      </c>
      <c r="N17" s="4">
        <f t="shared" ref="N17" si="12">+N18+N19+N20+N21+N22+N23+N24+N25+N26</f>
        <v>0</v>
      </c>
      <c r="O17" s="4">
        <f t="shared" ref="O17" si="13">+O18+O19+O20+O21+O22+O23+O24+O25+O26</f>
        <v>0</v>
      </c>
      <c r="P17" s="4">
        <f t="shared" ref="P17" si="14">+P18+P19+P20+P21+P22+P23+P24+P25+P26</f>
        <v>0</v>
      </c>
    </row>
    <row r="18" spans="3:16" x14ac:dyDescent="0.25">
      <c r="C18" s="5" t="s">
        <v>8</v>
      </c>
      <c r="D18" s="29">
        <f>+'P2 Presupuesto Aprobado-Ejec '!F19</f>
        <v>0</v>
      </c>
      <c r="E18" s="29">
        <f>+'P2 Presupuesto Aprobado-Ejec '!G19</f>
        <v>477047.97</v>
      </c>
      <c r="F18" s="29">
        <f>+'P2 Presupuesto Aprobado-Ejec '!H19</f>
        <v>0</v>
      </c>
      <c r="G18" s="29">
        <f>+'P2 Presupuesto Aprobado-Ejec '!I19</f>
        <v>285519.43</v>
      </c>
      <c r="H18" s="29">
        <f>+'P2 Presupuesto Aprobado-Ejec '!J19</f>
        <v>27952.35</v>
      </c>
      <c r="I18" s="29">
        <f>+'P2 Presupuesto Aprobado-Ejec '!K19</f>
        <v>0</v>
      </c>
      <c r="J18" s="29">
        <f>+'P2 Presupuesto Aprobado-Ejec '!L19</f>
        <v>748886.98</v>
      </c>
      <c r="K18" s="29">
        <f>+'P2 Presupuesto Aprobado-Ejec '!M19</f>
        <v>0</v>
      </c>
      <c r="L18" s="29">
        <f>+'P2 Presupuesto Aprobado-Ejec '!N19</f>
        <v>0</v>
      </c>
      <c r="M18" s="29">
        <f>+'P2 Presupuesto Aprobado-Ejec '!O19</f>
        <v>0</v>
      </c>
      <c r="N18" s="29">
        <f>+'P2 Presupuesto Aprobado-Ejec '!P19</f>
        <v>0</v>
      </c>
      <c r="O18" s="29">
        <f>+'P2 Presupuesto Aprobado-Ejec '!Q19</f>
        <v>0</v>
      </c>
      <c r="P18" s="29">
        <f>+'P2 Presupuesto Aprobado-Ejec '!R19</f>
        <v>0</v>
      </c>
    </row>
    <row r="19" spans="3:16" x14ac:dyDescent="0.25">
      <c r="C19" s="5" t="s">
        <v>9</v>
      </c>
      <c r="D19" s="29">
        <f>+'P2 Presupuesto Aprobado-Ejec '!F20</f>
        <v>0</v>
      </c>
      <c r="E19" s="29">
        <f>+'P2 Presupuesto Aprobado-Ejec '!G20</f>
        <v>378500</v>
      </c>
      <c r="F19" s="29">
        <f>+'P2 Presupuesto Aprobado-Ejec '!H20</f>
        <v>0</v>
      </c>
      <c r="G19" s="29">
        <f>+'P2 Presupuesto Aprobado-Ejec '!I20</f>
        <v>175000</v>
      </c>
      <c r="H19" s="29">
        <f>+'P2 Presupuesto Aprobado-Ejec '!J20</f>
        <v>350000</v>
      </c>
      <c r="I19" s="29">
        <f>+'P2 Presupuesto Aprobado-Ejec '!K20</f>
        <v>24800</v>
      </c>
      <c r="J19" s="29">
        <f>+'P2 Presupuesto Aprobado-Ejec '!L20</f>
        <v>188000</v>
      </c>
      <c r="K19" s="29">
        <f>+'P2 Presupuesto Aprobado-Ejec '!M20</f>
        <v>0</v>
      </c>
      <c r="L19" s="29">
        <f>+'P2 Presupuesto Aprobado-Ejec '!N20</f>
        <v>0</v>
      </c>
      <c r="M19" s="29">
        <f>+'P2 Presupuesto Aprobado-Ejec '!O20</f>
        <v>0</v>
      </c>
      <c r="N19" s="29">
        <f>+'P2 Presupuesto Aprobado-Ejec '!P20</f>
        <v>0</v>
      </c>
      <c r="O19" s="29">
        <f>+'P2 Presupuesto Aprobado-Ejec '!Q20</f>
        <v>0</v>
      </c>
      <c r="P19" s="29">
        <f>+'P2 Presupuesto Aprobado-Ejec '!R20</f>
        <v>0</v>
      </c>
    </row>
    <row r="20" spans="3:16" x14ac:dyDescent="0.25">
      <c r="C20" s="5" t="s">
        <v>10</v>
      </c>
      <c r="D20" s="29">
        <f>+'P2 Presupuesto Aprobado-Ejec '!F21</f>
        <v>0</v>
      </c>
      <c r="E20" s="29">
        <f>+'P2 Presupuesto Aprobado-Ejec '!G21</f>
        <v>7350</v>
      </c>
      <c r="F20" s="29">
        <f>+'P2 Presupuesto Aprobado-Ejec '!H21</f>
        <v>40650</v>
      </c>
      <c r="G20" s="29">
        <f>+'P2 Presupuesto Aprobado-Ejec '!I21</f>
        <v>28600</v>
      </c>
      <c r="H20" s="29">
        <f>+'P2 Presupuesto Aprobado-Ejec '!J21</f>
        <v>23950</v>
      </c>
      <c r="I20" s="29">
        <f>+'P2 Presupuesto Aprobado-Ejec '!K21</f>
        <v>0</v>
      </c>
      <c r="J20" s="29">
        <f>+'P2 Presupuesto Aprobado-Ejec '!L21</f>
        <v>48800</v>
      </c>
      <c r="K20" s="29">
        <f>+'P2 Presupuesto Aprobado-Ejec '!M21</f>
        <v>0</v>
      </c>
      <c r="L20" s="29">
        <f>+'P2 Presupuesto Aprobado-Ejec '!N21</f>
        <v>0</v>
      </c>
      <c r="M20" s="29">
        <f>+'P2 Presupuesto Aprobado-Ejec '!O21</f>
        <v>0</v>
      </c>
      <c r="N20" s="29">
        <f>+'P2 Presupuesto Aprobado-Ejec '!P21</f>
        <v>0</v>
      </c>
      <c r="O20" s="29">
        <f>+'P2 Presupuesto Aprobado-Ejec '!Q21</f>
        <v>0</v>
      </c>
      <c r="P20" s="29">
        <f>+'P2 Presupuesto Aprobado-Ejec '!R21</f>
        <v>0</v>
      </c>
    </row>
    <row r="21" spans="3:16" x14ac:dyDescent="0.25">
      <c r="C21" s="5" t="s">
        <v>11</v>
      </c>
      <c r="D21" s="29">
        <f>+'P2 Presupuesto Aprobado-Ejec '!F22</f>
        <v>0</v>
      </c>
      <c r="E21" s="29">
        <f>+'P2 Presupuesto Aprobado-Ejec '!G22</f>
        <v>0</v>
      </c>
      <c r="F21" s="29">
        <f>+'P2 Presupuesto Aprobado-Ejec '!H22</f>
        <v>0</v>
      </c>
      <c r="G21" s="29">
        <f>+'P2 Presupuesto Aprobado-Ejec '!I22</f>
        <v>0</v>
      </c>
      <c r="H21" s="29">
        <f>+'P2 Presupuesto Aprobado-Ejec '!J22</f>
        <v>0</v>
      </c>
      <c r="I21" s="29">
        <f>+'P2 Presupuesto Aprobado-Ejec '!K22</f>
        <v>0</v>
      </c>
      <c r="J21" s="29">
        <f>+'P2 Presupuesto Aprobado-Ejec '!L22</f>
        <v>555000</v>
      </c>
      <c r="K21" s="29">
        <f>+'P2 Presupuesto Aprobado-Ejec '!M22</f>
        <v>0</v>
      </c>
      <c r="L21" s="29">
        <f>+'P2 Presupuesto Aprobado-Ejec '!N22</f>
        <v>0</v>
      </c>
      <c r="M21" s="29">
        <f>+'P2 Presupuesto Aprobado-Ejec '!O22</f>
        <v>0</v>
      </c>
      <c r="N21" s="29">
        <f>+'P2 Presupuesto Aprobado-Ejec '!P22</f>
        <v>0</v>
      </c>
      <c r="O21" s="29">
        <f>+'P2 Presupuesto Aprobado-Ejec '!Q22</f>
        <v>0</v>
      </c>
      <c r="P21" s="29">
        <f>+'P2 Presupuesto Aprobado-Ejec '!R22</f>
        <v>0</v>
      </c>
    </row>
    <row r="22" spans="3:16" x14ac:dyDescent="0.25">
      <c r="C22" s="5" t="s">
        <v>12</v>
      </c>
      <c r="D22" s="29">
        <f>+'P2 Presupuesto Aprobado-Ejec '!F23</f>
        <v>0</v>
      </c>
      <c r="E22" s="29">
        <f>+'P2 Presupuesto Aprobado-Ejec '!G23</f>
        <v>370000</v>
      </c>
      <c r="F22" s="29">
        <f>+'P2 Presupuesto Aprobado-Ejec '!H23</f>
        <v>400350</v>
      </c>
      <c r="G22" s="29">
        <f>+'P2 Presupuesto Aprobado-Ejec '!I23</f>
        <v>206240</v>
      </c>
      <c r="H22" s="29">
        <f>+'P2 Presupuesto Aprobado-Ejec '!J23</f>
        <v>1480710</v>
      </c>
      <c r="I22" s="29">
        <f>+'P2 Presupuesto Aprobado-Ejec '!K23</f>
        <v>575250</v>
      </c>
      <c r="J22" s="29">
        <f>+'P2 Presupuesto Aprobado-Ejec '!L23</f>
        <v>-185000</v>
      </c>
      <c r="K22" s="29">
        <f>+'P2 Presupuesto Aprobado-Ejec '!M23</f>
        <v>0</v>
      </c>
      <c r="L22" s="29">
        <f>+'P2 Presupuesto Aprobado-Ejec '!N23</f>
        <v>0</v>
      </c>
      <c r="M22" s="29">
        <f>+'P2 Presupuesto Aprobado-Ejec '!O23</f>
        <v>0</v>
      </c>
      <c r="N22" s="29">
        <f>+'P2 Presupuesto Aprobado-Ejec '!P23</f>
        <v>0</v>
      </c>
      <c r="O22" s="29">
        <f>+'P2 Presupuesto Aprobado-Ejec '!Q23</f>
        <v>0</v>
      </c>
      <c r="P22" s="29">
        <f>+'P2 Presupuesto Aprobado-Ejec '!R23</f>
        <v>0</v>
      </c>
    </row>
    <row r="23" spans="3:16" x14ac:dyDescent="0.25">
      <c r="C23" s="5" t="s">
        <v>13</v>
      </c>
      <c r="D23" s="29">
        <f>+'P2 Presupuesto Aprobado-Ejec '!F24</f>
        <v>0</v>
      </c>
      <c r="E23" s="29">
        <f>+'P2 Presupuesto Aprobado-Ejec '!G24</f>
        <v>0</v>
      </c>
      <c r="F23" s="29">
        <f>+'P2 Presupuesto Aprobado-Ejec '!H24</f>
        <v>0</v>
      </c>
      <c r="G23" s="29">
        <f>+'P2 Presupuesto Aprobado-Ejec '!I24</f>
        <v>0</v>
      </c>
      <c r="H23" s="29">
        <f>+'P2 Presupuesto Aprobado-Ejec '!J24</f>
        <v>0</v>
      </c>
      <c r="I23" s="29">
        <f>+'P2 Presupuesto Aprobado-Ejec '!K24</f>
        <v>0</v>
      </c>
      <c r="J23" s="29">
        <f>+'P2 Presupuesto Aprobado-Ejec '!L24</f>
        <v>20999.279999999999</v>
      </c>
      <c r="K23" s="29">
        <f>+'P2 Presupuesto Aprobado-Ejec '!M24</f>
        <v>0</v>
      </c>
      <c r="L23" s="29">
        <f>+'P2 Presupuesto Aprobado-Ejec '!N24</f>
        <v>0</v>
      </c>
      <c r="M23" s="29">
        <f>+'P2 Presupuesto Aprobado-Ejec '!O24</f>
        <v>0</v>
      </c>
      <c r="N23" s="29">
        <f>+'P2 Presupuesto Aprobado-Ejec '!P24</f>
        <v>0</v>
      </c>
      <c r="O23" s="29">
        <f>+'P2 Presupuesto Aprobado-Ejec '!Q24</f>
        <v>0</v>
      </c>
      <c r="P23" s="29">
        <f>+'P2 Presupuesto Aprobado-Ejec '!R24</f>
        <v>0</v>
      </c>
    </row>
    <row r="24" spans="3:16" x14ac:dyDescent="0.25">
      <c r="C24" s="5" t="s">
        <v>14</v>
      </c>
      <c r="D24" s="29">
        <f>+'P2 Presupuesto Aprobado-Ejec '!F25</f>
        <v>0</v>
      </c>
      <c r="E24" s="29">
        <f>+'P2 Presupuesto Aprobado-Ejec '!G25</f>
        <v>143993.95000000001</v>
      </c>
      <c r="F24" s="29">
        <f>+'P2 Presupuesto Aprobado-Ejec '!H25</f>
        <v>0</v>
      </c>
      <c r="G24" s="29">
        <f>+'P2 Presupuesto Aprobado-Ejec '!I25</f>
        <v>0</v>
      </c>
      <c r="H24" s="29">
        <f>+'P2 Presupuesto Aprobado-Ejec '!J25</f>
        <v>89635.98</v>
      </c>
      <c r="I24" s="29">
        <f>+'P2 Presupuesto Aprobado-Ejec '!K25</f>
        <v>285361.86</v>
      </c>
      <c r="J24" s="29">
        <f>+'P2 Presupuesto Aprobado-Ejec '!L25</f>
        <v>50590.02</v>
      </c>
      <c r="K24" s="29">
        <f>+'P2 Presupuesto Aprobado-Ejec '!M25</f>
        <v>0</v>
      </c>
      <c r="L24" s="29">
        <f>+'P2 Presupuesto Aprobado-Ejec '!N25</f>
        <v>0</v>
      </c>
      <c r="M24" s="29">
        <f>+'P2 Presupuesto Aprobado-Ejec '!O25</f>
        <v>0</v>
      </c>
      <c r="N24" s="29">
        <f>+'P2 Presupuesto Aprobado-Ejec '!P25</f>
        <v>0</v>
      </c>
      <c r="O24" s="29">
        <f>+'P2 Presupuesto Aprobado-Ejec '!Q25</f>
        <v>0</v>
      </c>
      <c r="P24" s="29">
        <f>+'P2 Presupuesto Aprobado-Ejec '!R25</f>
        <v>0</v>
      </c>
    </row>
    <row r="25" spans="3:16" x14ac:dyDescent="0.25">
      <c r="C25" s="5" t="s">
        <v>15</v>
      </c>
      <c r="D25" s="29">
        <f>+'P2 Presupuesto Aprobado-Ejec '!F26</f>
        <v>0</v>
      </c>
      <c r="E25" s="29">
        <f>+'P2 Presupuesto Aprobado-Ejec '!G26</f>
        <v>112135.08</v>
      </c>
      <c r="F25" s="29">
        <f>+'P2 Presupuesto Aprobado-Ejec '!H26</f>
        <v>15000</v>
      </c>
      <c r="G25" s="29">
        <f>+'P2 Presupuesto Aprobado-Ejec '!I26</f>
        <v>312714</v>
      </c>
      <c r="H25" s="29">
        <f>+'P2 Presupuesto Aprobado-Ejec '!J26</f>
        <v>342314</v>
      </c>
      <c r="I25" s="29">
        <f>+'P2 Presupuesto Aprobado-Ejec '!K26</f>
        <v>1394917.6</v>
      </c>
      <c r="J25" s="29">
        <f>+'P2 Presupuesto Aprobado-Ejec '!L26</f>
        <v>-45992</v>
      </c>
      <c r="K25" s="29">
        <f>+'P2 Presupuesto Aprobado-Ejec '!M26</f>
        <v>0</v>
      </c>
      <c r="L25" s="29">
        <f>+'P2 Presupuesto Aprobado-Ejec '!N26</f>
        <v>0</v>
      </c>
      <c r="M25" s="29">
        <f>+'P2 Presupuesto Aprobado-Ejec '!O26</f>
        <v>0</v>
      </c>
      <c r="N25" s="29">
        <f>+'P2 Presupuesto Aprobado-Ejec '!P26</f>
        <v>0</v>
      </c>
      <c r="O25" s="29">
        <f>+'P2 Presupuesto Aprobado-Ejec '!Q26</f>
        <v>0</v>
      </c>
      <c r="P25" s="29">
        <f>+'P2 Presupuesto Aprobado-Ejec '!R26</f>
        <v>0</v>
      </c>
    </row>
    <row r="26" spans="3:16" x14ac:dyDescent="0.25">
      <c r="C26" s="5" t="s">
        <v>16</v>
      </c>
      <c r="D26" s="29">
        <f>+'P2 Presupuesto Aprobado-Ejec '!F27</f>
        <v>0</v>
      </c>
      <c r="E26" s="29">
        <f>+'P2 Presupuesto Aprobado-Ejec '!G27</f>
        <v>24249.71</v>
      </c>
      <c r="F26" s="29">
        <f>+'P2 Presupuesto Aprobado-Ejec '!H27</f>
        <v>0</v>
      </c>
      <c r="G26" s="29">
        <f>+'P2 Presupuesto Aprobado-Ejec '!I27</f>
        <v>79060</v>
      </c>
      <c r="H26" s="29">
        <f>+'P2 Presupuesto Aprobado-Ejec '!J27</f>
        <v>0</v>
      </c>
      <c r="I26" s="29">
        <f>+'P2 Presupuesto Aprobado-Ejec '!K27</f>
        <v>0</v>
      </c>
      <c r="J26" s="29">
        <f>+'P2 Presupuesto Aprobado-Ejec '!L27</f>
        <v>0</v>
      </c>
      <c r="K26" s="29">
        <f>+'P2 Presupuesto Aprobado-Ejec '!M27</f>
        <v>0</v>
      </c>
      <c r="L26" s="29">
        <f>+'P2 Presupuesto Aprobado-Ejec '!N27</f>
        <v>0</v>
      </c>
      <c r="M26" s="29">
        <f>+'P2 Presupuesto Aprobado-Ejec '!O27</f>
        <v>0</v>
      </c>
      <c r="N26" s="29">
        <f>+'P2 Presupuesto Aprobado-Ejec '!P27</f>
        <v>0</v>
      </c>
      <c r="O26" s="29">
        <f>+'P2 Presupuesto Aprobado-Ejec '!Q27</f>
        <v>0</v>
      </c>
      <c r="P26" s="29">
        <f>+'P2 Presupuesto Aprobado-Ejec '!R27</f>
        <v>0</v>
      </c>
    </row>
    <row r="27" spans="3:16" x14ac:dyDescent="0.25">
      <c r="C27" s="3" t="s">
        <v>17</v>
      </c>
      <c r="D27" s="33">
        <f>+'P2 Presupuesto Aprobado-Ejec '!F28</f>
        <v>928300</v>
      </c>
      <c r="E27" s="33">
        <f>+'P2 Presupuesto Aprobado-Ejec '!G28</f>
        <v>22735957.919999998</v>
      </c>
      <c r="F27" s="33">
        <f>+'P2 Presupuesto Aprobado-Ejec '!H28</f>
        <v>5484095</v>
      </c>
      <c r="G27" s="33">
        <f>+'P2 Presupuesto Aprobado-Ejec '!I28</f>
        <v>8466280.1799999997</v>
      </c>
      <c r="H27" s="33">
        <f>+'P2 Presupuesto Aprobado-Ejec '!J28</f>
        <v>7824613.629999999</v>
      </c>
      <c r="I27" s="33">
        <f>+'P2 Presupuesto Aprobado-Ejec '!K28</f>
        <v>25973302.039999999</v>
      </c>
      <c r="J27" s="33">
        <f>+'P2 Presupuesto Aprobado-Ejec '!L28</f>
        <v>554569.30000000005</v>
      </c>
      <c r="K27" s="33">
        <f>+'P2 Presupuesto Aprobado-Ejec '!M28</f>
        <v>0</v>
      </c>
      <c r="L27" s="33">
        <f>+'P2 Presupuesto Aprobado-Ejec '!N28</f>
        <v>0</v>
      </c>
      <c r="M27" s="33">
        <f>+'P2 Presupuesto Aprobado-Ejec '!O28</f>
        <v>0</v>
      </c>
      <c r="N27" s="33">
        <f>+'P2 Presupuesto Aprobado-Ejec '!P28</f>
        <v>0</v>
      </c>
      <c r="O27" s="33">
        <f>+'P2 Presupuesto Aprobado-Ejec '!Q28</f>
        <v>0</v>
      </c>
      <c r="P27" s="4">
        <f t="shared" ref="P27" si="15">+P28+P29+P30+P31+P32+P33+P34+P35+P36</f>
        <v>71967118.069999993</v>
      </c>
    </row>
    <row r="28" spans="3:16" x14ac:dyDescent="0.25">
      <c r="C28" s="5" t="s">
        <v>18</v>
      </c>
      <c r="D28" s="29">
        <f>+'P2 Presupuesto Aprobado-Ejec '!F29</f>
        <v>0</v>
      </c>
      <c r="E28" s="29">
        <f>+'P2 Presupuesto Aprobado-Ejec '!G29</f>
        <v>1512379.6</v>
      </c>
      <c r="F28" s="29">
        <f>+'P2 Presupuesto Aprobado-Ejec '!H29</f>
        <v>821156.82</v>
      </c>
      <c r="G28" s="29">
        <f>+'P2 Presupuesto Aprobado-Ejec '!I29</f>
        <v>0</v>
      </c>
      <c r="H28" s="29">
        <f>+'P2 Presupuesto Aprobado-Ejec '!J29</f>
        <v>268937.82</v>
      </c>
      <c r="I28" s="29">
        <f>+'P2 Presupuesto Aprobado-Ejec '!K29</f>
        <v>1535588.7</v>
      </c>
      <c r="J28" s="29">
        <f>+'P2 Presupuesto Aprobado-Ejec '!L29</f>
        <v>0</v>
      </c>
      <c r="K28" s="29">
        <f>+'P2 Presupuesto Aprobado-Ejec '!M29</f>
        <v>0</v>
      </c>
      <c r="L28" s="29">
        <f>+'P2 Presupuesto Aprobado-Ejec '!N29</f>
        <v>0</v>
      </c>
      <c r="M28" s="29">
        <f>+'P2 Presupuesto Aprobado-Ejec '!O29</f>
        <v>0</v>
      </c>
      <c r="N28" s="29">
        <f>+'P2 Presupuesto Aprobado-Ejec '!P29</f>
        <v>0</v>
      </c>
      <c r="O28" s="29">
        <f>+'P2 Presupuesto Aprobado-Ejec '!Q29</f>
        <v>0</v>
      </c>
      <c r="P28" s="29">
        <f>+'P2 Presupuesto Aprobado-Ejec '!R29</f>
        <v>4138062.9399999995</v>
      </c>
    </row>
    <row r="29" spans="3:16" x14ac:dyDescent="0.25">
      <c r="C29" s="5" t="s">
        <v>19</v>
      </c>
      <c r="D29" s="29">
        <f>+'P2 Presupuesto Aprobado-Ejec '!F30</f>
        <v>0</v>
      </c>
      <c r="E29" s="29">
        <f>+'P2 Presupuesto Aprobado-Ejec '!G30</f>
        <v>0</v>
      </c>
      <c r="F29" s="29">
        <f>+'P2 Presupuesto Aprobado-Ejec '!H30</f>
        <v>0</v>
      </c>
      <c r="G29" s="29">
        <f>+'P2 Presupuesto Aprobado-Ejec '!I30</f>
        <v>0</v>
      </c>
      <c r="H29" s="29">
        <f>+'P2 Presupuesto Aprobado-Ejec '!J30</f>
        <v>283732.82</v>
      </c>
      <c r="I29" s="29">
        <f>+'P2 Presupuesto Aprobado-Ejec '!K30</f>
        <v>71600</v>
      </c>
      <c r="J29" s="29">
        <f>+'P2 Presupuesto Aprobado-Ejec '!L30</f>
        <v>0</v>
      </c>
      <c r="K29" s="29">
        <f>+'P2 Presupuesto Aprobado-Ejec '!M30</f>
        <v>0</v>
      </c>
      <c r="L29" s="29">
        <f>+'P2 Presupuesto Aprobado-Ejec '!N30</f>
        <v>0</v>
      </c>
      <c r="M29" s="29">
        <f>+'P2 Presupuesto Aprobado-Ejec '!O30</f>
        <v>0</v>
      </c>
      <c r="N29" s="29">
        <f>+'P2 Presupuesto Aprobado-Ejec '!P30</f>
        <v>0</v>
      </c>
      <c r="O29" s="29">
        <f>+'P2 Presupuesto Aprobado-Ejec '!Q30</f>
        <v>0</v>
      </c>
      <c r="P29" s="29">
        <f>+'P2 Presupuesto Aprobado-Ejec '!R30</f>
        <v>355332.82</v>
      </c>
    </row>
    <row r="30" spans="3:16" x14ac:dyDescent="0.25">
      <c r="C30" s="5" t="s">
        <v>20</v>
      </c>
      <c r="D30" s="29">
        <f>+'P2 Presupuesto Aprobado-Ejec '!F31</f>
        <v>0</v>
      </c>
      <c r="E30" s="29">
        <f>+'P2 Presupuesto Aprobado-Ejec '!G31</f>
        <v>79647.98</v>
      </c>
      <c r="F30" s="29">
        <f>+'P2 Presupuesto Aprobado-Ejec '!H31</f>
        <v>0</v>
      </c>
      <c r="G30" s="29">
        <f>+'P2 Presupuesto Aprobado-Ejec '!I31</f>
        <v>223604.1</v>
      </c>
      <c r="H30" s="29">
        <f>+'P2 Presupuesto Aprobado-Ejec '!J31</f>
        <v>0</v>
      </c>
      <c r="I30" s="29">
        <f>+'P2 Presupuesto Aprobado-Ejec '!K31</f>
        <v>1753332.59</v>
      </c>
      <c r="J30" s="29">
        <f>+'P2 Presupuesto Aprobado-Ejec '!L31</f>
        <v>-58233</v>
      </c>
      <c r="K30" s="29">
        <f>+'P2 Presupuesto Aprobado-Ejec '!M31</f>
        <v>0</v>
      </c>
      <c r="L30" s="29">
        <f>+'P2 Presupuesto Aprobado-Ejec '!N31</f>
        <v>0</v>
      </c>
      <c r="M30" s="29">
        <f>+'P2 Presupuesto Aprobado-Ejec '!O31</f>
        <v>0</v>
      </c>
      <c r="N30" s="29">
        <f>+'P2 Presupuesto Aprobado-Ejec '!P31</f>
        <v>0</v>
      </c>
      <c r="O30" s="29">
        <f>+'P2 Presupuesto Aprobado-Ejec '!Q31</f>
        <v>0</v>
      </c>
      <c r="P30" s="29">
        <f>+'P2 Presupuesto Aprobado-Ejec '!R31</f>
        <v>1998351.6700000002</v>
      </c>
    </row>
    <row r="31" spans="3:16" x14ac:dyDescent="0.25">
      <c r="C31" s="5" t="s">
        <v>21</v>
      </c>
      <c r="D31" s="29">
        <f>+'P2 Presupuesto Aprobado-Ejec '!F32</f>
        <v>0</v>
      </c>
      <c r="E31" s="29">
        <f>+'P2 Presupuesto Aprobado-Ejec '!G32</f>
        <v>6151631.5099999998</v>
      </c>
      <c r="F31" s="29">
        <f>+'P2 Presupuesto Aprobado-Ejec '!H32</f>
        <v>1039775</v>
      </c>
      <c r="G31" s="29">
        <f>+'P2 Presupuesto Aprobado-Ejec '!I32</f>
        <v>2843813.26</v>
      </c>
      <c r="H31" s="29">
        <f>+'P2 Presupuesto Aprobado-Ejec '!J32</f>
        <v>1831315.74</v>
      </c>
      <c r="I31" s="29">
        <f>+'P2 Presupuesto Aprobado-Ejec '!K32</f>
        <v>7754938</v>
      </c>
      <c r="J31" s="29">
        <f>+'P2 Presupuesto Aprobado-Ejec '!L32</f>
        <v>765000</v>
      </c>
      <c r="K31" s="29">
        <f>+'P2 Presupuesto Aprobado-Ejec '!M32</f>
        <v>0</v>
      </c>
      <c r="L31" s="29">
        <f>+'P2 Presupuesto Aprobado-Ejec '!N32</f>
        <v>0</v>
      </c>
      <c r="M31" s="29">
        <f>+'P2 Presupuesto Aprobado-Ejec '!O32</f>
        <v>0</v>
      </c>
      <c r="N31" s="29">
        <f>+'P2 Presupuesto Aprobado-Ejec '!P32</f>
        <v>0</v>
      </c>
      <c r="O31" s="29">
        <f>+'P2 Presupuesto Aprobado-Ejec '!Q32</f>
        <v>0</v>
      </c>
      <c r="P31" s="29">
        <f>+'P2 Presupuesto Aprobado-Ejec '!R32</f>
        <v>20386473.509999998</v>
      </c>
    </row>
    <row r="32" spans="3:16" x14ac:dyDescent="0.25">
      <c r="C32" s="5" t="s">
        <v>22</v>
      </c>
      <c r="D32" s="29">
        <f>+'P2 Presupuesto Aprobado-Ejec '!F33</f>
        <v>0</v>
      </c>
      <c r="E32" s="29">
        <f>+'P2 Presupuesto Aprobado-Ejec '!G33</f>
        <v>1291309.6299999999</v>
      </c>
      <c r="F32" s="29">
        <f>+'P2 Presupuesto Aprobado-Ejec '!H33</f>
        <v>219260.47</v>
      </c>
      <c r="G32" s="29">
        <f>+'P2 Presupuesto Aprobado-Ejec '!I33</f>
        <v>0</v>
      </c>
      <c r="H32" s="29">
        <f>+'P2 Presupuesto Aprobado-Ejec '!J33</f>
        <v>453354.01</v>
      </c>
      <c r="I32" s="29">
        <f>+'P2 Presupuesto Aprobado-Ejec '!K33</f>
        <v>779270.84</v>
      </c>
      <c r="J32" s="29">
        <f>+'P2 Presupuesto Aprobado-Ejec '!L33</f>
        <v>-525572</v>
      </c>
      <c r="K32" s="29">
        <f>+'P2 Presupuesto Aprobado-Ejec '!M33</f>
        <v>0</v>
      </c>
      <c r="L32" s="29">
        <f>+'P2 Presupuesto Aprobado-Ejec '!N33</f>
        <v>0</v>
      </c>
      <c r="M32" s="29">
        <f>+'P2 Presupuesto Aprobado-Ejec '!O33</f>
        <v>0</v>
      </c>
      <c r="N32" s="29">
        <f>+'P2 Presupuesto Aprobado-Ejec '!P33</f>
        <v>0</v>
      </c>
      <c r="O32" s="29">
        <f>+'P2 Presupuesto Aprobado-Ejec '!Q33</f>
        <v>0</v>
      </c>
      <c r="P32" s="29">
        <f>+'P2 Presupuesto Aprobado-Ejec '!R33</f>
        <v>2217622.9499999997</v>
      </c>
    </row>
    <row r="33" spans="3:16" x14ac:dyDescent="0.25">
      <c r="C33" s="5" t="s">
        <v>23</v>
      </c>
      <c r="D33" s="29">
        <f>+'P2 Presupuesto Aprobado-Ejec '!F34</f>
        <v>0</v>
      </c>
      <c r="E33" s="29">
        <f>+'P2 Presupuesto Aprobado-Ejec '!G34</f>
        <v>66003.3</v>
      </c>
      <c r="F33" s="29">
        <f>+'P2 Presupuesto Aprobado-Ejec '!H34</f>
        <v>0</v>
      </c>
      <c r="G33" s="29">
        <f>+'P2 Presupuesto Aprobado-Ejec '!I34</f>
        <v>0</v>
      </c>
      <c r="H33" s="29">
        <f>+'P2 Presupuesto Aprobado-Ejec '!J34</f>
        <v>2605</v>
      </c>
      <c r="I33" s="29">
        <f>+'P2 Presupuesto Aprobado-Ejec '!K34</f>
        <v>141055</v>
      </c>
      <c r="J33" s="29">
        <f>+'P2 Presupuesto Aprobado-Ejec '!L34</f>
        <v>0</v>
      </c>
      <c r="K33" s="29">
        <f>+'P2 Presupuesto Aprobado-Ejec '!M34</f>
        <v>0</v>
      </c>
      <c r="L33" s="29">
        <f>+'P2 Presupuesto Aprobado-Ejec '!N34</f>
        <v>0</v>
      </c>
      <c r="M33" s="29">
        <f>+'P2 Presupuesto Aprobado-Ejec '!O34</f>
        <v>0</v>
      </c>
      <c r="N33" s="29">
        <f>+'P2 Presupuesto Aprobado-Ejec '!P34</f>
        <v>0</v>
      </c>
      <c r="O33" s="29">
        <f>+'P2 Presupuesto Aprobado-Ejec '!Q34</f>
        <v>0</v>
      </c>
      <c r="P33" s="29">
        <f>+'P2 Presupuesto Aprobado-Ejec '!R34</f>
        <v>209663.3</v>
      </c>
    </row>
    <row r="34" spans="3:16" x14ac:dyDescent="0.25">
      <c r="C34" s="5" t="s">
        <v>24</v>
      </c>
      <c r="D34" s="29">
        <f>+'P2 Presupuesto Aprobado-Ejec '!F35</f>
        <v>928300</v>
      </c>
      <c r="E34" s="29">
        <f>+'P2 Presupuesto Aprobado-Ejec '!G35</f>
        <v>5471835.8499999996</v>
      </c>
      <c r="F34" s="29">
        <f>+'P2 Presupuesto Aprobado-Ejec '!H35</f>
        <v>2020265.51</v>
      </c>
      <c r="G34" s="29">
        <f>+'P2 Presupuesto Aprobado-Ejec '!I35</f>
        <v>1458372.17</v>
      </c>
      <c r="H34" s="29"/>
      <c r="I34" s="29">
        <f>+'P2 Presupuesto Aprobado-Ejec '!K35</f>
        <v>5556267.5099999998</v>
      </c>
      <c r="J34" s="29">
        <f>+'P2 Presupuesto Aprobado-Ejec '!L35</f>
        <v>423964.32</v>
      </c>
      <c r="K34" s="29">
        <f>+'P2 Presupuesto Aprobado-Ejec '!M35</f>
        <v>0</v>
      </c>
      <c r="L34" s="29">
        <f>+'P2 Presupuesto Aprobado-Ejec '!N35</f>
        <v>0</v>
      </c>
      <c r="M34" s="29">
        <f>+'P2 Presupuesto Aprobado-Ejec '!O35</f>
        <v>0</v>
      </c>
      <c r="N34" s="29">
        <f>+'P2 Presupuesto Aprobado-Ejec '!P35</f>
        <v>0</v>
      </c>
      <c r="O34" s="29">
        <f>+'P2 Presupuesto Aprobado-Ejec '!Q35</f>
        <v>0</v>
      </c>
      <c r="P34" s="29">
        <f>+'P2 Presupuesto Aprobado-Ejec '!R35</f>
        <v>19692619.170000002</v>
      </c>
    </row>
    <row r="35" spans="3:16" x14ac:dyDescent="0.25">
      <c r="C35" s="5" t="s">
        <v>25</v>
      </c>
      <c r="D35" s="29">
        <f>+'P2 Presupuesto Aprobado-Ejec '!F36</f>
        <v>0</v>
      </c>
      <c r="E35" s="29">
        <f>+'P2 Presupuesto Aprobado-Ejec '!G36</f>
        <v>0</v>
      </c>
      <c r="F35" s="29">
        <f>+'P2 Presupuesto Aprobado-Ejec '!H36</f>
        <v>0</v>
      </c>
      <c r="G35" s="29">
        <f>+'P2 Presupuesto Aprobado-Ejec '!I36</f>
        <v>0</v>
      </c>
      <c r="H35" s="29">
        <f>+'P2 Presupuesto Aprobado-Ejec '!J36</f>
        <v>0</v>
      </c>
      <c r="I35" s="29">
        <f>+'P2 Presupuesto Aprobado-Ejec '!K36</f>
        <v>0</v>
      </c>
      <c r="J35" s="29">
        <f>+'P2 Presupuesto Aprobado-Ejec '!L36</f>
        <v>0</v>
      </c>
      <c r="K35" s="29">
        <f>+'P2 Presupuesto Aprobado-Ejec '!M36</f>
        <v>0</v>
      </c>
      <c r="L35" s="29">
        <f>+'P2 Presupuesto Aprobado-Ejec '!N36</f>
        <v>0</v>
      </c>
      <c r="M35" s="29">
        <f>+'P2 Presupuesto Aprobado-Ejec '!O36</f>
        <v>0</v>
      </c>
      <c r="N35" s="29">
        <f>+'P2 Presupuesto Aprobado-Ejec '!P36</f>
        <v>0</v>
      </c>
      <c r="O35" s="29">
        <f>+'P2 Presupuesto Aprobado-Ejec '!Q36</f>
        <v>0</v>
      </c>
      <c r="P35" s="29">
        <f>+'P2 Presupuesto Aprobado-Ejec '!R36</f>
        <v>0</v>
      </c>
    </row>
    <row r="36" spans="3:16" x14ac:dyDescent="0.25">
      <c r="C36" s="5" t="s">
        <v>26</v>
      </c>
      <c r="D36" s="29">
        <f>+'P2 Presupuesto Aprobado-Ejec '!F37</f>
        <v>0</v>
      </c>
      <c r="E36" s="29">
        <f>+'P2 Presupuesto Aprobado-Ejec '!G37</f>
        <v>8163150.0499999998</v>
      </c>
      <c r="F36" s="29">
        <f>+'P2 Presupuesto Aprobado-Ejec '!H37</f>
        <v>1383637.2</v>
      </c>
      <c r="G36" s="29">
        <f>+'P2 Presupuesto Aprobado-Ejec '!I37</f>
        <v>3940490.65</v>
      </c>
      <c r="H36" s="29">
        <f>+'P2 Presupuesto Aprobado-Ejec '!J37</f>
        <v>1151054.43</v>
      </c>
      <c r="I36" s="29">
        <f>+'P2 Presupuesto Aprobado-Ejec '!K37</f>
        <v>8381249.4000000004</v>
      </c>
      <c r="J36" s="29">
        <f>+'P2 Presupuesto Aprobado-Ejec '!L37</f>
        <v>-50590.02</v>
      </c>
      <c r="K36" s="29">
        <f>+'P2 Presupuesto Aprobado-Ejec '!M37</f>
        <v>0</v>
      </c>
      <c r="L36" s="29">
        <f>+'P2 Presupuesto Aprobado-Ejec '!N37</f>
        <v>0</v>
      </c>
      <c r="M36" s="29">
        <f>+'P2 Presupuesto Aprobado-Ejec '!O37</f>
        <v>0</v>
      </c>
      <c r="N36" s="29">
        <f>+'P2 Presupuesto Aprobado-Ejec '!P37</f>
        <v>0</v>
      </c>
      <c r="O36" s="29">
        <f>+'P2 Presupuesto Aprobado-Ejec '!Q37</f>
        <v>0</v>
      </c>
      <c r="P36" s="29">
        <f>+'P2 Presupuesto Aprobado-Ejec '!R37</f>
        <v>22968991.710000001</v>
      </c>
    </row>
    <row r="37" spans="3:16" x14ac:dyDescent="0.25">
      <c r="C37" s="3" t="s">
        <v>27</v>
      </c>
      <c r="D37" s="33">
        <f>+'P2 Presupuesto Aprobado-Ejec '!F38</f>
        <v>0</v>
      </c>
      <c r="E37" s="33">
        <f>+'P2 Presupuesto Aprobado-Ejec '!G38</f>
        <v>0</v>
      </c>
      <c r="F37" s="33">
        <f>+'P2 Presupuesto Aprobado-Ejec '!H38</f>
        <v>0</v>
      </c>
      <c r="G37" s="33">
        <f>+'P2 Presupuesto Aprobado-Ejec '!I38</f>
        <v>0</v>
      </c>
      <c r="H37" s="33">
        <f>+'P2 Presupuesto Aprobado-Ejec '!J38</f>
        <v>0</v>
      </c>
      <c r="I37" s="33">
        <f>+'P2 Presupuesto Aprobado-Ejec '!K38</f>
        <v>0</v>
      </c>
      <c r="J37" s="33">
        <f>+'P2 Presupuesto Aprobado-Ejec '!L38</f>
        <v>0</v>
      </c>
      <c r="K37" s="33">
        <f>+'P2 Presupuesto Aprobado-Ejec '!M38</f>
        <v>0</v>
      </c>
      <c r="L37" s="33">
        <f>+'P2 Presupuesto Aprobado-Ejec '!N38</f>
        <v>0</v>
      </c>
      <c r="M37" s="33">
        <f>+'P2 Presupuesto Aprobado-Ejec '!O38</f>
        <v>0</v>
      </c>
      <c r="N37" s="33">
        <f>+'P2 Presupuesto Aprobado-Ejec '!P38</f>
        <v>0</v>
      </c>
      <c r="O37" s="33">
        <f>+'P2 Presupuesto Aprobado-Ejec '!Q38</f>
        <v>0</v>
      </c>
      <c r="P37" s="4">
        <f t="shared" ref="P37" si="16">+P38+P39+P40+P41+P42+P43+P44+P45+P46</f>
        <v>0</v>
      </c>
    </row>
    <row r="38" spans="3:16" x14ac:dyDescent="0.25">
      <c r="C38" s="5" t="s">
        <v>28</v>
      </c>
      <c r="D38" s="34">
        <f>+'P2 Presupuesto Aprobado-Ejec '!F39</f>
        <v>0</v>
      </c>
      <c r="E38" s="34">
        <f>+'P2 Presupuesto Aprobado-Ejec '!G39</f>
        <v>0</v>
      </c>
      <c r="F38" s="34">
        <f>+'P2 Presupuesto Aprobado-Ejec '!H39</f>
        <v>0</v>
      </c>
      <c r="G38" s="34">
        <f>+'P2 Presupuesto Aprobado-Ejec '!I39</f>
        <v>0</v>
      </c>
      <c r="H38" s="34">
        <f>+'P2 Presupuesto Aprobado-Ejec '!J39</f>
        <v>0</v>
      </c>
      <c r="I38" s="34">
        <f>+'P2 Presupuesto Aprobado-Ejec '!K39</f>
        <v>0</v>
      </c>
      <c r="J38" s="34">
        <f>+'P2 Presupuesto Aprobado-Ejec '!L39</f>
        <v>0</v>
      </c>
      <c r="K38" s="34">
        <f>+'P2 Presupuesto Aprobado-Ejec '!M39</f>
        <v>0</v>
      </c>
      <c r="L38" s="34">
        <f>+'P2 Presupuesto Aprobado-Ejec '!N39</f>
        <v>0</v>
      </c>
      <c r="M38" s="34">
        <f>+'P2 Presupuesto Aprobado-Ejec '!O39</f>
        <v>0</v>
      </c>
      <c r="N38" s="34">
        <f>+'P2 Presupuesto Aprobado-Ejec '!P39</f>
        <v>0</v>
      </c>
      <c r="O38" s="34">
        <f>+'P2 Presupuesto Aprobado-Ejec '!Q39</f>
        <v>0</v>
      </c>
      <c r="P38" s="34">
        <f>+'P2 Presupuesto Aprobado-Ejec '!R39</f>
        <v>0</v>
      </c>
    </row>
    <row r="39" spans="3:16" x14ac:dyDescent="0.25">
      <c r="C39" s="5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C40" s="5" t="s">
        <v>30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C41" s="5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5" t="s">
        <v>32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5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5" t="s">
        <v>34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5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5" t="s">
        <v>37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5" t="s">
        <v>38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5" t="s">
        <v>39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5" t="s">
        <v>40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5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5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" t="s">
        <v>43</v>
      </c>
      <c r="D53" s="33">
        <f>+'P2 Presupuesto Aprobado-Ejec '!F54</f>
        <v>0</v>
      </c>
      <c r="E53" s="33">
        <f>+'P2 Presupuesto Aprobado-Ejec '!G54</f>
        <v>0</v>
      </c>
      <c r="F53" s="33">
        <f>+'P2 Presupuesto Aprobado-Ejec '!H54</f>
        <v>0</v>
      </c>
      <c r="G53" s="33">
        <f>+'P2 Presupuesto Aprobado-Ejec '!I54</f>
        <v>0</v>
      </c>
      <c r="H53" s="33">
        <f>+'P2 Presupuesto Aprobado-Ejec '!J54</f>
        <v>986138.6</v>
      </c>
      <c r="I53" s="33">
        <f>+'P2 Presupuesto Aprobado-Ejec '!K54</f>
        <v>251835.6</v>
      </c>
      <c r="J53" s="33">
        <f>+'P2 Presupuesto Aprobado-Ejec '!L54</f>
        <v>-136384.4</v>
      </c>
      <c r="K53" s="33">
        <f>+'P2 Presupuesto Aprobado-Ejec '!M54</f>
        <v>0</v>
      </c>
      <c r="L53" s="33">
        <f>+'P2 Presupuesto Aprobado-Ejec '!N54</f>
        <v>0</v>
      </c>
      <c r="M53" s="33">
        <f>+'P2 Presupuesto Aprobado-Ejec '!O54</f>
        <v>0</v>
      </c>
      <c r="N53" s="33">
        <f>+'P2 Presupuesto Aprobado-Ejec '!P54</f>
        <v>0</v>
      </c>
      <c r="O53" s="33">
        <f>+'P2 Presupuesto Aprobado-Ejec '!Q54</f>
        <v>0</v>
      </c>
      <c r="P53" s="4">
        <f t="shared" ref="P53" si="17">+P54+P55+P56+P57+P58+P59+P60+P61+P62</f>
        <v>1101589.8</v>
      </c>
    </row>
    <row r="54" spans="3:16" x14ac:dyDescent="0.25">
      <c r="C54" s="5" t="s">
        <v>44</v>
      </c>
      <c r="D54" s="29">
        <f>+'P2 Presupuesto Aprobado-Ejec '!F55</f>
        <v>0</v>
      </c>
      <c r="E54" s="29">
        <f>+'P2 Presupuesto Aprobado-Ejec '!G55</f>
        <v>0</v>
      </c>
      <c r="F54" s="29">
        <f>+'P2 Presupuesto Aprobado-Ejec '!H55</f>
        <v>0</v>
      </c>
      <c r="G54" s="29">
        <f>+'P2 Presupuesto Aprobado-Ejec '!I55</f>
        <v>0</v>
      </c>
      <c r="H54" s="29">
        <f>+'P2 Presupuesto Aprobado-Ejec '!J55</f>
        <v>886064.22</v>
      </c>
      <c r="I54" s="29">
        <f>+'P2 Presupuesto Aprobado-Ejec '!K55</f>
        <v>105551</v>
      </c>
      <c r="J54" s="29">
        <f>+'P2 Presupuesto Aprobado-Ejec '!L55</f>
        <v>0</v>
      </c>
      <c r="K54" s="29">
        <f>+'P2 Presupuesto Aprobado-Ejec '!M55</f>
        <v>0</v>
      </c>
      <c r="L54" s="29">
        <f>+'P2 Presupuesto Aprobado-Ejec '!N55</f>
        <v>0</v>
      </c>
      <c r="M54" s="29">
        <f>+'P2 Presupuesto Aprobado-Ejec '!O55</f>
        <v>0</v>
      </c>
      <c r="N54" s="29">
        <f>+'P2 Presupuesto Aprobado-Ejec '!P55</f>
        <v>0</v>
      </c>
      <c r="O54" s="29">
        <f>+'P2 Presupuesto Aprobado-Ejec '!Q55</f>
        <v>0</v>
      </c>
      <c r="P54" s="29">
        <f>+'P2 Presupuesto Aprobado-Ejec '!R55</f>
        <v>991615.22</v>
      </c>
    </row>
    <row r="55" spans="3:16" x14ac:dyDescent="0.25">
      <c r="C55" s="5" t="s">
        <v>45</v>
      </c>
      <c r="D55" s="29">
        <f>+'P2 Presupuesto Aprobado-Ejec '!F56</f>
        <v>0</v>
      </c>
      <c r="E55" s="29">
        <f>+'P2 Presupuesto Aprobado-Ejec '!G56</f>
        <v>0</v>
      </c>
      <c r="F55" s="29">
        <f>+'P2 Presupuesto Aprobado-Ejec '!H56</f>
        <v>0</v>
      </c>
      <c r="G55" s="29">
        <f>+'P2 Presupuesto Aprobado-Ejec '!I56</f>
        <v>0</v>
      </c>
      <c r="H55" s="29">
        <f>+'P2 Presupuesto Aprobado-Ejec '!J56</f>
        <v>0</v>
      </c>
      <c r="I55" s="29">
        <f>+'P2 Presupuesto Aprobado-Ejec '!K56</f>
        <v>0</v>
      </c>
      <c r="J55" s="29">
        <f>+'P2 Presupuesto Aprobado-Ejec '!L56</f>
        <v>0</v>
      </c>
      <c r="K55" s="29">
        <f>+'P2 Presupuesto Aprobado-Ejec '!M56</f>
        <v>0</v>
      </c>
      <c r="L55" s="29">
        <f>+'P2 Presupuesto Aprobado-Ejec '!N56</f>
        <v>0</v>
      </c>
      <c r="M55" s="29">
        <f>+'P2 Presupuesto Aprobado-Ejec '!O56</f>
        <v>0</v>
      </c>
      <c r="N55" s="29">
        <f>+'P2 Presupuesto Aprobado-Ejec '!P56</f>
        <v>0</v>
      </c>
      <c r="O55" s="29">
        <f>+'P2 Presupuesto Aprobado-Ejec '!Q56</f>
        <v>0</v>
      </c>
      <c r="P55" s="29">
        <f>+'P2 Presupuesto Aprobado-Ejec '!R56</f>
        <v>0</v>
      </c>
    </row>
    <row r="56" spans="3:16" x14ac:dyDescent="0.25">
      <c r="C56" s="5" t="s">
        <v>46</v>
      </c>
      <c r="D56" s="29">
        <f>+'P2 Presupuesto Aprobado-Ejec '!F57</f>
        <v>0</v>
      </c>
      <c r="E56" s="29">
        <f>+'P2 Presupuesto Aprobado-Ejec '!G57</f>
        <v>0</v>
      </c>
      <c r="F56" s="29">
        <f>+'P2 Presupuesto Aprobado-Ejec '!H57</f>
        <v>0</v>
      </c>
      <c r="G56" s="29">
        <f>+'P2 Presupuesto Aprobado-Ejec '!I57</f>
        <v>0</v>
      </c>
      <c r="H56" s="29">
        <f>+'P2 Presupuesto Aprobado-Ejec '!J57</f>
        <v>100074.38</v>
      </c>
      <c r="I56" s="29">
        <f>+'P2 Presupuesto Aprobado-Ejec '!K57</f>
        <v>0</v>
      </c>
      <c r="J56" s="29">
        <f>+'P2 Presupuesto Aprobado-Ejec '!L57</f>
        <v>0</v>
      </c>
      <c r="K56" s="29">
        <f>+'P2 Presupuesto Aprobado-Ejec '!M57</f>
        <v>0</v>
      </c>
      <c r="L56" s="29">
        <f>+'P2 Presupuesto Aprobado-Ejec '!N57</f>
        <v>0</v>
      </c>
      <c r="M56" s="29">
        <f>+'P2 Presupuesto Aprobado-Ejec '!O57</f>
        <v>0</v>
      </c>
      <c r="N56" s="29">
        <f>+'P2 Presupuesto Aprobado-Ejec '!P57</f>
        <v>0</v>
      </c>
      <c r="O56" s="29">
        <f>+'P2 Presupuesto Aprobado-Ejec '!Q57</f>
        <v>0</v>
      </c>
      <c r="P56" s="29">
        <f>+'P2 Presupuesto Aprobado-Ejec '!R57</f>
        <v>100074.38</v>
      </c>
    </row>
    <row r="57" spans="3:16" x14ac:dyDescent="0.25">
      <c r="C57" s="5" t="s">
        <v>47</v>
      </c>
      <c r="D57" s="29">
        <f>+'P2 Presupuesto Aprobado-Ejec '!F59</f>
        <v>0</v>
      </c>
      <c r="E57" s="29">
        <f>+'P2 Presupuesto Aprobado-Ejec '!G59</f>
        <v>0</v>
      </c>
      <c r="F57" s="29">
        <f>+'P2 Presupuesto Aprobado-Ejec '!H59</f>
        <v>0</v>
      </c>
      <c r="G57" s="29">
        <f>+'P2 Presupuesto Aprobado-Ejec '!I59</f>
        <v>0</v>
      </c>
      <c r="H57" s="29">
        <f>+'P2 Presupuesto Aprobado-Ejec '!J59</f>
        <v>0</v>
      </c>
      <c r="I57" s="29">
        <f>+'P2 Presupuesto Aprobado-Ejec '!K59</f>
        <v>146284.6</v>
      </c>
      <c r="J57" s="29">
        <f>+'P2 Presupuesto Aprobado-Ejec '!L59</f>
        <v>-136384.4</v>
      </c>
      <c r="K57" s="29">
        <f>+'P2 Presupuesto Aprobado-Ejec '!M59</f>
        <v>0</v>
      </c>
      <c r="L57" s="29">
        <f>+'P2 Presupuesto Aprobado-Ejec '!N59</f>
        <v>0</v>
      </c>
      <c r="M57" s="29">
        <f>+'P2 Presupuesto Aprobado-Ejec '!O59</f>
        <v>0</v>
      </c>
      <c r="N57" s="29">
        <f>+'P2 Presupuesto Aprobado-Ejec '!P59</f>
        <v>0</v>
      </c>
      <c r="O57" s="29">
        <f>+'P2 Presupuesto Aprobado-Ejec '!Q59</f>
        <v>0</v>
      </c>
      <c r="P57" s="29">
        <f>+'P2 Presupuesto Aprobado-Ejec '!R58</f>
        <v>0</v>
      </c>
    </row>
    <row r="58" spans="3:16" x14ac:dyDescent="0.25">
      <c r="C58" s="5" t="s">
        <v>48</v>
      </c>
      <c r="D58" s="29">
        <f>+'P2 Presupuesto Aprobado-Ejec '!F60</f>
        <v>0</v>
      </c>
      <c r="E58" s="29">
        <f>+'P2 Presupuesto Aprobado-Ejec '!G60</f>
        <v>0</v>
      </c>
      <c r="F58" s="29">
        <f>+'P2 Presupuesto Aprobado-Ejec '!H60</f>
        <v>0</v>
      </c>
      <c r="G58" s="29">
        <f>+'P2 Presupuesto Aprobado-Ejec '!I60</f>
        <v>0</v>
      </c>
      <c r="H58" s="29">
        <f>+'P2 Presupuesto Aprobado-Ejec '!J60</f>
        <v>0</v>
      </c>
      <c r="I58" s="29">
        <f>+'P2 Presupuesto Aprobado-Ejec '!K60</f>
        <v>0</v>
      </c>
      <c r="J58" s="29">
        <f>+'P2 Presupuesto Aprobado-Ejec '!L60</f>
        <v>0</v>
      </c>
      <c r="K58" s="29">
        <f>+'P2 Presupuesto Aprobado-Ejec '!M60</f>
        <v>0</v>
      </c>
      <c r="L58" s="29">
        <f>+'P2 Presupuesto Aprobado-Ejec '!N60</f>
        <v>0</v>
      </c>
      <c r="M58" s="29">
        <f>+'P2 Presupuesto Aprobado-Ejec '!O60</f>
        <v>0</v>
      </c>
      <c r="N58" s="29">
        <f>+'P2 Presupuesto Aprobado-Ejec '!P60</f>
        <v>0</v>
      </c>
      <c r="O58" s="29">
        <f>+'P2 Presupuesto Aprobado-Ejec '!Q60</f>
        <v>0</v>
      </c>
      <c r="P58" s="29">
        <f>+'P2 Presupuesto Aprobado-Ejec '!R59</f>
        <v>9900.2000000000116</v>
      </c>
    </row>
    <row r="59" spans="3:16" x14ac:dyDescent="0.25">
      <c r="C59" s="5" t="s">
        <v>49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>+'P2 Presupuesto Aprobado-Ejec '!R60</f>
        <v>0</v>
      </c>
    </row>
    <row r="60" spans="3:16" x14ac:dyDescent="0.25">
      <c r="C60" s="5" t="s">
        <v>50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>+'P2 Presupuesto Aprobado-Ejec '!R61</f>
        <v>0</v>
      </c>
    </row>
    <row r="61" spans="3:16" x14ac:dyDescent="0.25">
      <c r="C61" s="5" t="s">
        <v>51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+'P2 Presupuesto Aprobado-Ejec '!R62</f>
        <v>0</v>
      </c>
    </row>
    <row r="62" spans="3:16" x14ac:dyDescent="0.25">
      <c r="C62" s="5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+'P2 Presupuesto Aprobado-Ejec '!R63</f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5" t="s">
        <v>54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x14ac:dyDescent="0.25">
      <c r="C65" s="5" t="s">
        <v>55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x14ac:dyDescent="0.25">
      <c r="C66" s="5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x14ac:dyDescent="0.25">
      <c r="C67" s="5" t="s">
        <v>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5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x14ac:dyDescent="0.25">
      <c r="C70" s="5" t="s">
        <v>60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x14ac:dyDescent="0.25">
      <c r="C71" s="3" t="s">
        <v>61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x14ac:dyDescent="0.25">
      <c r="C72" s="5" t="s">
        <v>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x14ac:dyDescent="0.25">
      <c r="C73" s="5" t="s">
        <v>63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x14ac:dyDescent="0.25">
      <c r="C74" s="5" t="s">
        <v>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x14ac:dyDescent="0.25">
      <c r="C75" s="1" t="s">
        <v>67</v>
      </c>
      <c r="D75" s="28">
        <f>+D53+D37+D27+D17+D11</f>
        <v>27382925.149999999</v>
      </c>
      <c r="E75" s="28">
        <f t="shared" ref="E75:O75" si="18">+E53+E37+E27+E17+E11</f>
        <v>50427125.129999995</v>
      </c>
      <c r="F75" s="28">
        <f t="shared" si="18"/>
        <v>39046299.129999995</v>
      </c>
      <c r="G75" s="28">
        <f t="shared" si="18"/>
        <v>34737592.299999997</v>
      </c>
      <c r="H75" s="28">
        <f t="shared" si="18"/>
        <v>39739281.399999999</v>
      </c>
      <c r="I75" s="28">
        <f t="shared" si="18"/>
        <v>55039137.420000002</v>
      </c>
      <c r="J75" s="28">
        <f t="shared" si="18"/>
        <v>28439850.039999999</v>
      </c>
      <c r="K75" s="28">
        <f t="shared" si="18"/>
        <v>0</v>
      </c>
      <c r="L75" s="28">
        <f t="shared" si="18"/>
        <v>0</v>
      </c>
      <c r="M75" s="28">
        <f t="shared" si="18"/>
        <v>0</v>
      </c>
      <c r="N75" s="28">
        <f t="shared" si="18"/>
        <v>0</v>
      </c>
      <c r="O75" s="28">
        <f t="shared" si="18"/>
        <v>0</v>
      </c>
      <c r="P75" s="28">
        <f>+P53+P37+P27+P17+P11</f>
        <v>265779624.35999995</v>
      </c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10" t="s">
        <v>65</v>
      </c>
      <c r="D84" s="9">
        <f>+D75</f>
        <v>27382925.149999999</v>
      </c>
      <c r="E84" s="9">
        <f t="shared" ref="E84:O84" si="19">+E75</f>
        <v>50427125.129999995</v>
      </c>
      <c r="F84" s="9">
        <f t="shared" si="19"/>
        <v>39046299.129999995</v>
      </c>
      <c r="G84" s="9">
        <f t="shared" si="19"/>
        <v>34737592.299999997</v>
      </c>
      <c r="H84" s="9">
        <f t="shared" si="19"/>
        <v>39739281.399999999</v>
      </c>
      <c r="I84" s="9">
        <f t="shared" si="19"/>
        <v>55039137.420000002</v>
      </c>
      <c r="J84" s="9">
        <f t="shared" si="19"/>
        <v>28439850.039999999</v>
      </c>
      <c r="K84" s="9">
        <f t="shared" si="19"/>
        <v>0</v>
      </c>
      <c r="L84" s="9">
        <f t="shared" si="19"/>
        <v>0</v>
      </c>
      <c r="M84" s="9">
        <f t="shared" si="19"/>
        <v>0</v>
      </c>
      <c r="N84" s="9">
        <f t="shared" si="19"/>
        <v>0</v>
      </c>
      <c r="O84" s="9">
        <f t="shared" si="19"/>
        <v>0</v>
      </c>
      <c r="P84" s="9">
        <f>+P75</f>
        <v>265779624.35999995</v>
      </c>
    </row>
    <row r="85" spans="3:16" x14ac:dyDescent="0.25">
      <c r="P85" s="6"/>
    </row>
    <row r="88" spans="3:16" x14ac:dyDescent="0.25">
      <c r="C88" s="44"/>
      <c r="D88" s="44"/>
    </row>
    <row r="89" spans="3:16" x14ac:dyDescent="0.25">
      <c r="C89" s="44"/>
      <c r="D89" s="29"/>
    </row>
    <row r="90" spans="3:16" x14ac:dyDescent="0.25">
      <c r="C90" s="44"/>
      <c r="D90" s="29"/>
    </row>
  </sheetData>
  <mergeCells count="5">
    <mergeCell ref="C5:P5"/>
    <mergeCell ref="C6:P6"/>
    <mergeCell ref="C7:P7"/>
    <mergeCell ref="C4:R4"/>
    <mergeCell ref="C3:R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Genesis Morel Felix</cp:lastModifiedBy>
  <dcterms:created xsi:type="dcterms:W3CDTF">2021-07-29T18:58:50Z</dcterms:created>
  <dcterms:modified xsi:type="dcterms:W3CDTF">2022-08-17T13:37:55Z</dcterms:modified>
</cp:coreProperties>
</file>